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firstSheet="8" activeTab="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a11" sheetId="11" r:id="rId11"/>
  </sheets>
  <definedNames/>
  <calcPr fullCalcOnLoad="1"/>
</workbook>
</file>

<file path=xl/sharedStrings.xml><?xml version="1.0" encoding="utf-8"?>
<sst xmlns="http://schemas.openxmlformats.org/spreadsheetml/2006/main" count="1453" uniqueCount="568">
  <si>
    <t>Dział</t>
  </si>
  <si>
    <t>Wyszczególnienie</t>
  </si>
  <si>
    <t>Plan po zmianach</t>
  </si>
  <si>
    <t>Wykonanie</t>
  </si>
  <si>
    <t>%</t>
  </si>
  <si>
    <t>-</t>
  </si>
  <si>
    <t>Gospodarka mieszkaniowa</t>
  </si>
  <si>
    <t>Zakłady gospodarki mieszkaniowej</t>
  </si>
  <si>
    <t>Oświata i wychowanie</t>
  </si>
  <si>
    <t>Szkoły podstawowe</t>
  </si>
  <si>
    <t>Gimnazja</t>
  </si>
  <si>
    <t>Edukacyjna opieka wychowawcza</t>
  </si>
  <si>
    <t>Placówki wychowania pozaszkolnego</t>
  </si>
  <si>
    <t>WYKONANIE DOCHODÓW WEDŁUG ŹRÓDEŁ</t>
  </si>
  <si>
    <t>TABELA NR 2</t>
  </si>
  <si>
    <t>Lp.</t>
  </si>
  <si>
    <t>Wykonanie za pierwsze półrocze</t>
  </si>
  <si>
    <t>wyk.</t>
  </si>
  <si>
    <t>DOCHODY OGÓŁEM</t>
  </si>
  <si>
    <t>I</t>
  </si>
  <si>
    <t>DOCHODY WŁASNE</t>
  </si>
  <si>
    <t>PODATKI</t>
  </si>
  <si>
    <t>a</t>
  </si>
  <si>
    <t>podatek od nieruchomości</t>
  </si>
  <si>
    <t>b</t>
  </si>
  <si>
    <t>podatek rolny</t>
  </si>
  <si>
    <t>c</t>
  </si>
  <si>
    <t>podatek leśny</t>
  </si>
  <si>
    <t>d</t>
  </si>
  <si>
    <t>podatek od środków transportowych</t>
  </si>
  <si>
    <t>e</t>
  </si>
  <si>
    <t>podatek opłacany w formie karty podatkowej</t>
  </si>
  <si>
    <t>f</t>
  </si>
  <si>
    <t>g</t>
  </si>
  <si>
    <t>podatek od spadków i darowizn</t>
  </si>
  <si>
    <t>podatek od czynności cywilnoprawnych</t>
  </si>
  <si>
    <t>OPŁATY</t>
  </si>
  <si>
    <t>opłata skarbowa</t>
  </si>
  <si>
    <t>opłata targowa</t>
  </si>
  <si>
    <t>opłata za zezwolenie na sprzedaż alkoholu</t>
  </si>
  <si>
    <t>pozostałe opłaty</t>
  </si>
  <si>
    <t>DOCHODY Z MAJĄTKU GMINY</t>
  </si>
  <si>
    <t>dochody z najmu i dzierżawy składników majątkowych</t>
  </si>
  <si>
    <t>wpływy z przekształcenia prawa użytkowania wieczystego w prawo własności</t>
  </si>
  <si>
    <t>UDZIAŁY W DOCHODACH STANOWIĄCYCH DOCHÓD BUDŻETU PAŃSTWA</t>
  </si>
  <si>
    <t>POZOSTAŁE  DOCHODY</t>
  </si>
  <si>
    <t xml:space="preserve">wpływy z usług </t>
  </si>
  <si>
    <t>różne dochody</t>
  </si>
  <si>
    <t>odsetki</t>
  </si>
  <si>
    <t>dochody związane z realizacją zadań z zakresu administracji rządowej oraz innych zadań zleconych ustawami</t>
  </si>
  <si>
    <t>II</t>
  </si>
  <si>
    <t>DOTACJE CELOWE</t>
  </si>
  <si>
    <t>na zadania z zakresu administracji rządowej</t>
  </si>
  <si>
    <t>na zadania własne</t>
  </si>
  <si>
    <t>na zadania realizowane na podstawie porozumień z organami administracji rządowej</t>
  </si>
  <si>
    <t>na zadania realizowane na podstawie porozumień z jednostkami samorządu terytorialnego</t>
  </si>
  <si>
    <t>III</t>
  </si>
  <si>
    <t>SUBWENCJA OGÓLNA</t>
  </si>
  <si>
    <t>część oświatowa</t>
  </si>
  <si>
    <t>IV</t>
  </si>
  <si>
    <t>Rozdz.</t>
  </si>
  <si>
    <t>% wyk.</t>
  </si>
  <si>
    <t>INFORMACJA Z REALIZACJI WYDATKÓW W UKŁADZIE FINANSOWYM</t>
  </si>
  <si>
    <t>Tabela Nr 4</t>
  </si>
  <si>
    <t>P l a n  po zmianach</t>
  </si>
  <si>
    <t>W y k o n a n i e</t>
  </si>
  <si>
    <t>I półrocze</t>
  </si>
  <si>
    <t>5:3</t>
  </si>
  <si>
    <t>7:4</t>
  </si>
  <si>
    <t>7:5</t>
  </si>
  <si>
    <t>WYDATKI OGÓŁEM</t>
  </si>
  <si>
    <t>z tego:</t>
  </si>
  <si>
    <t>1.</t>
  </si>
  <si>
    <t>majątkowe</t>
  </si>
  <si>
    <t>w tym:</t>
  </si>
  <si>
    <t>inwestycyjne</t>
  </si>
  <si>
    <t>zakupy inwestycyjne</t>
  </si>
  <si>
    <t>dotacje na inwestycje</t>
  </si>
  <si>
    <t>2.</t>
  </si>
  <si>
    <t>bieżące</t>
  </si>
  <si>
    <t>dotacje</t>
  </si>
  <si>
    <t>Wynik</t>
  </si>
  <si>
    <t>Finansowanie</t>
  </si>
  <si>
    <t>PRZYCHODY OGÓŁEM</t>
  </si>
  <si>
    <t>kredyty i pożyczki</t>
  </si>
  <si>
    <t xml:space="preserve">inne źródła </t>
  </si>
  <si>
    <t>V</t>
  </si>
  <si>
    <t>ROZCHODY</t>
  </si>
  <si>
    <t>spłaty kredytów i pożyczek</t>
  </si>
  <si>
    <t>INFORMACJA O NADWYŻCE/DEFICYCIE</t>
  </si>
  <si>
    <t>TABELA NR 5</t>
  </si>
  <si>
    <t>Plan (po zmianach)</t>
  </si>
  <si>
    <t>DOCHODY</t>
  </si>
  <si>
    <t>WYDATKI</t>
  </si>
  <si>
    <t>1)</t>
  </si>
  <si>
    <t>Wydatki bieżące</t>
  </si>
  <si>
    <t>2)</t>
  </si>
  <si>
    <t>Wydatki majątkowe</t>
  </si>
  <si>
    <t>3.</t>
  </si>
  <si>
    <t>NADWYŻKA/DEFICYT</t>
  </si>
  <si>
    <t xml:space="preserve">4. </t>
  </si>
  <si>
    <t>FINANSOWANIE</t>
  </si>
  <si>
    <t>Przychody ogółem</t>
  </si>
  <si>
    <t>inne źródła</t>
  </si>
  <si>
    <t>Rozchody ogółem</t>
  </si>
  <si>
    <t>REALIZACJA PLANU PRZYCHODÓW I ROZCHODÓW BUDŻETU</t>
  </si>
  <si>
    <t xml:space="preserve">Plan </t>
  </si>
  <si>
    <t>(po zmianach)</t>
  </si>
  <si>
    <t>PRZYCHODY</t>
  </si>
  <si>
    <t>inne źródła (wolne środki)</t>
  </si>
  <si>
    <t>spłata kredytów i pożyczek</t>
  </si>
  <si>
    <t>Wydatki</t>
  </si>
  <si>
    <t>Plan</t>
  </si>
  <si>
    <t>TABELA NR 9</t>
  </si>
  <si>
    <t>Przychody</t>
  </si>
  <si>
    <t xml:space="preserve">dotacje </t>
  </si>
  <si>
    <t>z budżetu</t>
  </si>
  <si>
    <t>Stan środków obrotowych na początku okresu</t>
  </si>
  <si>
    <t>sprawozdawczego</t>
  </si>
  <si>
    <t>ogółem</t>
  </si>
  <si>
    <t>podatek dochodowy od osób prawnych</t>
  </si>
  <si>
    <t>Stan środków obrotowych na koniec okresu</t>
  </si>
  <si>
    <t>TABELA NR 10</t>
  </si>
  <si>
    <t>Dochody</t>
  </si>
  <si>
    <t xml:space="preserve">Stan środków pieniężnych </t>
  </si>
  <si>
    <t>na początek okresu sprawozdawczego</t>
  </si>
  <si>
    <t>na  koniec okresu sprawozdawczego</t>
  </si>
  <si>
    <t>opłata od posiadania psów</t>
  </si>
  <si>
    <t>udziały w CIT</t>
  </si>
  <si>
    <t>udziały w PIT</t>
  </si>
  <si>
    <t>pozostałe</t>
  </si>
  <si>
    <t>dotacje na programy finansowane z udziałem środków UE</t>
  </si>
  <si>
    <t>wynagrodzenia i składki</t>
  </si>
  <si>
    <t>dotacje na zadania bieżące</t>
  </si>
  <si>
    <t>świadczenia na rzecz osób fizycznych</t>
  </si>
  <si>
    <t>zakup i objęcie akcji i udziałów</t>
  </si>
  <si>
    <t>obsługa długu</t>
  </si>
  <si>
    <t>związane z realizacją zadań statutowych</t>
  </si>
  <si>
    <t>Dochody bieżące</t>
  </si>
  <si>
    <t>Dochody majątkowe</t>
  </si>
  <si>
    <r>
      <t xml:space="preserve">                              </t>
    </r>
    <r>
      <rPr>
        <b/>
        <sz val="12"/>
        <color indexed="12"/>
        <rFont val="Sylfaen"/>
        <family val="1"/>
      </rPr>
      <t>TABELA NR 6</t>
    </r>
  </si>
  <si>
    <t>POZOSTAŁE DOCHODY</t>
  </si>
  <si>
    <t xml:space="preserve">     WYKONANIE PLANU PRZYCHODÓW I KOSZTÓW ZAKŁADU BUDŻETOWEGO</t>
  </si>
  <si>
    <t>Koszty</t>
  </si>
  <si>
    <t xml:space="preserve">  WYKONANIE PLANU DOCHODÓW I WYDATKÓW GROMADZONYCH NA WYDZIELONYM RACHUNKU </t>
  </si>
  <si>
    <t xml:space="preserve">   DOCHODÓW PRZEZ JEDNOSTKI OŚWIATOWE</t>
  </si>
  <si>
    <t>Przedszkola</t>
  </si>
  <si>
    <t>Razem</t>
  </si>
  <si>
    <t>Ogółem</t>
  </si>
  <si>
    <t>TABELA NR 11</t>
  </si>
  <si>
    <t>Wyszczególnienie/nazwa zadania</t>
  </si>
  <si>
    <t>Dotacje dla jednostek sektora finansów publicznych</t>
  </si>
  <si>
    <t>Dotacje podmiotowe</t>
  </si>
  <si>
    <t>Izby Rolnicze</t>
  </si>
  <si>
    <t>Przedszkole Zgromadzenia PP Prezentek w Świdnicy</t>
  </si>
  <si>
    <t>Świdnicki Ośrodek Kultury</t>
  </si>
  <si>
    <t>Miejska Biblioteka Publiczna</t>
  </si>
  <si>
    <t>Muzeum Dawnego Kupiectwa</t>
  </si>
  <si>
    <t>Zakład Lecznictwa Odwykowego Czarny Bór</t>
  </si>
  <si>
    <t>Dotacje celowe związane z realizacją zadań j.s.t</t>
  </si>
  <si>
    <t>Komendy wojewódzkie Policji</t>
  </si>
  <si>
    <t>Dotacje dla jednostek spoza sektora finansów publicznych</t>
  </si>
  <si>
    <t xml:space="preserve">Niepubliczna Katolicka Szkoła Podstawowa Caritas Diecezji Świdnickiej </t>
  </si>
  <si>
    <t>Niepubliczna Szkoła Podstawowa Świdnickiego Stowarzyszenia Oświatowego “Bliżej Dziecka” w Świdnicy</t>
  </si>
  <si>
    <t>Społeczna Szkoła Podstawowa Fundacji Naszej Szkole w Świdnicy</t>
  </si>
  <si>
    <t>Przedszkole ” Akademia Przedszkolaka" w Świdnicy</t>
  </si>
  <si>
    <t>Przedszkole Fundacji Pomocy Biednym Dzieciom “Ut Unum Sint” w Świdnicy</t>
  </si>
  <si>
    <t>Niepubliczne Przedszkole “Promyk” w Świdnicy</t>
  </si>
  <si>
    <t>Niepubliczne Przedszkole “Wesoła Piątka” w Świdnicy</t>
  </si>
  <si>
    <t>Niepubliczne Przedszkole “Europejska Akademia Dziecka”</t>
  </si>
  <si>
    <t>Społeczne Gimnazjum Fundacji "Nasza Szkoła" w Świdnicy</t>
  </si>
  <si>
    <t>Niepubliczne Gimnazjum Rzemieślnik w Świdnicy</t>
  </si>
  <si>
    <t>Wspieranie organizacji działań i imprez turystycznych i rekreacyjnych</t>
  </si>
  <si>
    <t>Ochotnicze straże pożarne</t>
  </si>
  <si>
    <t>Przeciwdziałanie alkoholizmowi</t>
  </si>
  <si>
    <t>Promocja i ochrona zdrowia</t>
  </si>
  <si>
    <t>Pomoc społeczna</t>
  </si>
  <si>
    <t>Wypoczynek letni dzieci i młodzieży</t>
  </si>
  <si>
    <t>Wspieranie organizacji działań i imprez z miastami partnerskimi Świdnicy</t>
  </si>
  <si>
    <t>Ochrona dóbr kultury</t>
  </si>
  <si>
    <t xml:space="preserve">WYKONANIE DOTACJI UDZIELANYCH Z BUDŻETU MIASTA </t>
  </si>
  <si>
    <t>(w zł)</t>
  </si>
  <si>
    <t>010</t>
  </si>
  <si>
    <t>01030</t>
  </si>
  <si>
    <t>Pozostałe zadania w zakresie polityki społecznej</t>
  </si>
  <si>
    <t>INFORMACJA Z WYKONANIA PLANÓW FINANSOWYCH ZADAŃ Z ZAKRESU ADMINISTRACJI</t>
  </si>
  <si>
    <t>RZĄDOWEJ ORAZ INNYCH ZADAŃ ZLECONYCH USTAWAMI</t>
  </si>
  <si>
    <t>TABELA NR 8</t>
  </si>
  <si>
    <t>Dotacje</t>
  </si>
  <si>
    <t>Rozdział</t>
  </si>
  <si>
    <t>§</t>
  </si>
  <si>
    <t xml:space="preserve">Wyszczególnienie </t>
  </si>
  <si>
    <t xml:space="preserve">Rolnictwo i łowiectwo </t>
  </si>
  <si>
    <t>01095</t>
  </si>
  <si>
    <t>Pozostała działalność</t>
  </si>
  <si>
    <t>Dotacje celowe otrzymane  z budżetu państwa na realizację zadań bieżących z zakresu administracji rządowej oraz innych zadań zleconych gminie (związkom gmin) ustawami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</si>
  <si>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</si>
  <si>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</si>
  <si>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</si>
  <si>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</si>
  <si>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</si>
  <si>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</si>
  <si>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</si>
  <si>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</si>
  <si>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</si>
  <si>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OGÓŁEM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</si>
  <si>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</si>
  <si>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</si>
  <si>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</si>
  <si>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</si>
  <si>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</si>
  <si>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</si>
  <si>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</si>
  <si>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</si>
  <si>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</si>
  <si>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Świadczenia społeczne</t>
  </si>
  <si>
    <t xml:space="preserve">Składki na ubezpieczenia zdrowotne </t>
  </si>
  <si>
    <t>Obrona narodowa</t>
  </si>
  <si>
    <t>Pozostałe wydatki obronne</t>
  </si>
  <si>
    <t>Ośrodki pomocy społecznej</t>
  </si>
  <si>
    <t>MIEJSKI ZARZĄD NIERUCHOMOŚCI</t>
  </si>
  <si>
    <t>Lokalny transport zbiorowy</t>
  </si>
  <si>
    <t>0830</t>
  </si>
  <si>
    <t xml:space="preserve">Wpływy z usług </t>
  </si>
  <si>
    <t>0970</t>
  </si>
  <si>
    <t>Wpływy z różnych dochodów</t>
  </si>
  <si>
    <t>Dotacje celowe otrzymane z gminy na zadania bieżące realizowane na podstawie porozumień (umów)  z jednostkami samorządu terytorialnego</t>
  </si>
  <si>
    <t>Drogi publiczne gminne</t>
  </si>
  <si>
    <t>Dotacja celowa w ramach programów finansowanych z udziałem środków europejskich oraz środków, o których mowa w art.5 ust. 1 pkt 3 oraz ust. 3 pkt 5 i 6 ustawy, lub płatności w ramach środków europejskich</t>
  </si>
  <si>
    <t>Gospodarka gruntami i nieruchomościami</t>
  </si>
  <si>
    <t>0470</t>
  </si>
  <si>
    <t>Wpływy z opłat za zarząd, użytkowanie i użytkowanie wieczyste nieruchomości</t>
  </si>
  <si>
    <t>0690</t>
  </si>
  <si>
    <t xml:space="preserve">Wpływy z różnych opłat 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</si>
  <si>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</si>
  <si>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</si>
  <si>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</si>
  <si>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</si>
  <si>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</si>
  <si>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 oraz prawa użytkowania wieczystego nieruchomości</t>
  </si>
  <si>
    <t>0920</t>
  </si>
  <si>
    <t>Pozostałe odsetki</t>
  </si>
  <si>
    <t>Działalność usługowa</t>
  </si>
  <si>
    <t>Cmentarze</t>
  </si>
  <si>
    <t>Dotacje celowe na zadania bieżące realizowane na podstawie porozumień z organami administracji rządowej</t>
  </si>
  <si>
    <t>Dotacje celowe w ramach programów finansowanych z udziałem środków europejskich oraz środków, o których mowa w art. 5 ust.1 pkt 3 oraz ust. 3 pkt 5 i 6 ustawy, lub płatności w ramach budżetu środków europejskich</t>
  </si>
  <si>
    <t xml:space="preserve">Urzędy wojewódzkie 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</si>
  <si>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</si>
  <si>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</si>
  <si>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</si>
  <si>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Promocja jednostek samorządu terytorialnego</t>
  </si>
  <si>
    <t>Wpływy z usług</t>
  </si>
  <si>
    <t>Straż gminna (miejska)</t>
  </si>
  <si>
    <t>0570</t>
  </si>
  <si>
    <t>Grzywny, mandaty i inne kary pieniężne dla ludności</t>
  </si>
  <si>
    <t>Dochody od osób prawnych, od osób fizycznych i od innych jednostek nieposiadających osobowości prawnej oraz wydatki związane,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</si>
  <si>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</si>
  <si>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</si>
  <si>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</si>
  <si>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</si>
  <si>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</si>
  <si>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 xml:space="preserve">Podatek od nieruchomości 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</si>
  <si>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</si>
  <si>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</si>
  <si>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</si>
  <si>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</si>
  <si>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</si>
  <si>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</si>
  <si>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</si>
  <si>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</si>
  <si>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cywilnoprawnych,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</si>
  <si>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</si>
  <si>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</si>
  <si>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</si>
  <si>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</si>
  <si>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</si>
  <si>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</si>
  <si>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</si>
  <si>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</si>
  <si>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</si>
  <si>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</si>
  <si>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</si>
  <si>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</si>
  <si>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pobieranych przez jednostki samorządu terytorialnego na podstawie odrębnych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</si>
  <si>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</si>
  <si>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</si>
  <si>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</si>
  <si>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</si>
  <si>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</si>
  <si>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</si>
  <si>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</si>
  <si>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</si>
  <si>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</si>
  <si>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</si>
  <si>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</si>
  <si>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Wpływy z różnych rozliczeń </t>
  </si>
  <si>
    <t>Dochody z najmu i dzierżawy składników majątkowych Skarbu Państwa, jednostek Samorządu terytorialnego lub innych jednostek zaliczanych do sektora finansów publicznych oraz innych umów o podobnym charakterze</t>
  </si>
  <si>
    <t>Domy pomocy społecznej</t>
  </si>
  <si>
    <t>Ośrodki wsparcia</t>
  </si>
  <si>
    <t>Dotacje celowe otrzymane z budżetu państwa na realizację zadań bieżących z zakresu administracji rządowej  oraz innych zadań zleconych gminie (związkom gmin) ustawami</t>
  </si>
  <si>
    <t>Składki na ubezpieczenie zdrowotne opłacane za osoby pobierające niektóre świadczenia z pomocy społecznej oraz za osoby uczestniczące w zajęciach w centrum integracji społecznej</t>
  </si>
  <si>
    <t>Dotacje celowe otrzymane z budżetu na realizację własnych zadań bieżących gmin (związków gmin)</t>
  </si>
  <si>
    <t>Zasiłki i pomoc w naturze oraz składki na ubezpieczenia emerytalne i rentowe</t>
  </si>
  <si>
    <t>Zasiłki stałe</t>
  </si>
  <si>
    <t>Dotacje celowe otrzymane z budżetu państwa na realizację własnych zadań bieżących gmin (związków gmin)</t>
  </si>
  <si>
    <t>Jednostki specjalistyczne poradnictwa, mieszkania chronione i ośrodki interwencji</t>
  </si>
  <si>
    <t>Żłobki</t>
  </si>
  <si>
    <t>Gospodarka komunalna i ochrona środowiska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</si>
  <si>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</si>
  <si>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</si>
  <si>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</si>
  <si>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Kultura fizyczna</t>
  </si>
  <si>
    <t>Instytucje kultury fizycznej</t>
  </si>
  <si>
    <r>
      <t xml:space="preserve">                </t>
    </r>
    <r>
      <rPr>
        <b/>
        <sz val="10"/>
        <rFont val="Sylfaen"/>
        <family val="1"/>
      </rPr>
      <t xml:space="preserve">     Dochody ogółem</t>
    </r>
  </si>
  <si>
    <t>TABELA NR 1</t>
  </si>
  <si>
    <t xml:space="preserve">WYKONANIE DOCHODÓW </t>
  </si>
  <si>
    <t xml:space="preserve">Rozdz. </t>
  </si>
  <si>
    <t>Nazwa</t>
  </si>
  <si>
    <t>Plan wg uchwały budżetowej</t>
  </si>
  <si>
    <t>Rolnictwo i łowiectwo</t>
  </si>
  <si>
    <t>Transport i łączność</t>
  </si>
  <si>
    <t>Turystyka</t>
  </si>
  <si>
    <t>Środki na dofinansowanie własnych zadań bieżących gmin (związków gmin), powiatów (związków powiatów), samorządów województw, pozyskane z innych źródeł</t>
  </si>
  <si>
    <t>Pomoc materialna dla uczniów</t>
  </si>
  <si>
    <t>wpływy ze sprzedaży składników majątkowych</t>
  </si>
  <si>
    <t>TABELA NR 3</t>
  </si>
  <si>
    <t xml:space="preserve">Plan  po zmianach </t>
  </si>
  <si>
    <t>wydatki bieżące</t>
  </si>
  <si>
    <t>Izby rolnicze</t>
  </si>
  <si>
    <t>wydatki majątkowe</t>
  </si>
  <si>
    <t>inwestycje</t>
  </si>
  <si>
    <t>Zadania w zakresie upowszechniania turystyki</t>
  </si>
  <si>
    <t xml:space="preserve">Gospodarka gruntami i nieruchomościami </t>
  </si>
  <si>
    <t>Plany zagospodarowania przestrzennego</t>
  </si>
  <si>
    <t>Opracowania geodezyjne i kartograficzne</t>
  </si>
  <si>
    <t>Rady gmin (miast i miast na prawach powiatu)</t>
  </si>
  <si>
    <t>związane z realizacją zadań   statutowych</t>
  </si>
  <si>
    <t xml:space="preserve">Urzędy naczelnych organów władzy państwowej, kontroli i ochrony prawa </t>
  </si>
  <si>
    <t>Pozostałe jednostki ochrony przeciwpożarowej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</si>
  <si>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</si>
  <si>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</si>
  <si>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</si>
  <si>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</si>
  <si>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</si>
  <si>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Dowożenie uczniów do szkół</t>
  </si>
  <si>
    <t>Dokształcanie i doskonalenie nauczycieli</t>
  </si>
  <si>
    <t>Ochrona zdrowia</t>
  </si>
  <si>
    <t>Zwalczanie narkomanii</t>
  </si>
  <si>
    <t>Dodatki mieszkaniowe</t>
  </si>
  <si>
    <t>Jednostki specjalistycznego poradnictwa, mieszkania chronione i ośrodki interwencji kryzysowej</t>
  </si>
  <si>
    <t xml:space="preserve"> </t>
  </si>
  <si>
    <t>Świetlice szkolne</t>
  </si>
  <si>
    <t>Kolonie i obozy oraz inne formy wypoczynku dzieci i młodzieży szkolnej, a także szkolenia młodzieży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</si>
  <si>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</si>
  <si>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</si>
  <si>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</si>
  <si>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</si>
  <si>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</si>
  <si>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</si>
  <si>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</si>
  <si>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</si>
  <si>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</si>
  <si>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</si>
  <si>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</si>
  <si>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</si>
  <si>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>Kultura fizyczna i sport</t>
  </si>
  <si>
    <t>Zadania w zakresie kultury fizycznej i sportu</t>
  </si>
  <si>
    <t>Ogółem wydatki</t>
  </si>
  <si>
    <t>WYKONANIE WYDATKÓW</t>
  </si>
  <si>
    <t>Drogi publiczne wojewódzkie</t>
  </si>
  <si>
    <t>Rodziny zastępcze</t>
  </si>
  <si>
    <t>Placówki opiekuńczo - wychowawcze</t>
  </si>
  <si>
    <t xml:space="preserve">Pozostałe odsetki </t>
  </si>
  <si>
    <t>0330</t>
  </si>
  <si>
    <t>Podatek leśny</t>
  </si>
  <si>
    <t>Wpływy i wydatki związane z gromadzeniem środków z opłat produktowych</t>
  </si>
  <si>
    <t>0400</t>
  </si>
  <si>
    <t>Wpływy z opłaty produktowej</t>
  </si>
  <si>
    <t>0840</t>
  </si>
  <si>
    <t>Wpływy ze sprzedaży wyrobów</t>
  </si>
  <si>
    <t>INFORMACJA O REALIZACJI WYDATKÓW INWESTYCYJNYCH</t>
  </si>
  <si>
    <t>TABELA NR 7</t>
  </si>
  <si>
    <t>Nazwa zadania</t>
  </si>
  <si>
    <t xml:space="preserve">Wykonanie </t>
  </si>
  <si>
    <t>INWESTYCJE</t>
  </si>
  <si>
    <t>Przebudowa (wymiana) kabli oświetlenia w Rynku</t>
  </si>
  <si>
    <t>Termomodernizacja obiektów użyteczności publicznej pełniących funkcje edukacyjne i kulturalne na obszarze Przedgórza Sudeckiego i Niziny Śląskiej</t>
  </si>
  <si>
    <t>ZAKUPY INWESTYCYJNE</t>
  </si>
  <si>
    <t>DOTACJE NA INWESTYCJE</t>
  </si>
  <si>
    <t xml:space="preserve">wynagrodzenia bezosobowe </t>
  </si>
  <si>
    <t>Opłaty z tytułu zakupu usług telekomunikacyjnych świadczonych w stacjonarnej sieci telefonicznej</t>
  </si>
  <si>
    <t>Pożyczka z WSS "INWEST-PARK"</t>
  </si>
  <si>
    <t>Budowa pętli autobusowej przy ul. Janusza Korczaka w Świdnicy</t>
  </si>
  <si>
    <t>Budowa budynków komunalnych ul. Mikołaja Kopernika (spłata zobowiązań)</t>
  </si>
  <si>
    <t>Budowa platformy cyfrowej w Mieście Świdnica</t>
  </si>
  <si>
    <t>Przebudowa oświetlenia ulicznego wraz ze sterowaniem w celu poprawy efektywności energetycznej</t>
  </si>
  <si>
    <t>Zakup sprzętu komputerowego i oprogramowania</t>
  </si>
  <si>
    <t>Likwidacja obszarów wykluczenia informacyjnego i budowa Dolnośląskiej Sieci Szkieletowej</t>
  </si>
  <si>
    <t>Dofinansowanie zadań służących ochronie środowiska i gospodarce wodnej</t>
  </si>
  <si>
    <t>Dotacje przedmiotowe</t>
  </si>
  <si>
    <t>Miejski Zarząd Nieruchomości</t>
  </si>
  <si>
    <t>Prowadzenie Centrum Wspierania Organizacji Pozarządowych</t>
  </si>
  <si>
    <t>Punkt Przedszkolny MAGICZNA CHATKA</t>
  </si>
  <si>
    <t>0960</t>
  </si>
  <si>
    <t>Otrzymane spadki, zapisy i darowizny w postaci pieniężnej</t>
  </si>
  <si>
    <t>Wspieranie rodziny</t>
  </si>
  <si>
    <t>0780</t>
  </si>
  <si>
    <t>dochody ze zbycia praw majątkowych</t>
  </si>
  <si>
    <t>Pomoc dla repatriantów</t>
  </si>
  <si>
    <t>Zakup i montaż ławek i wiat przystankowych</t>
  </si>
  <si>
    <t>Budowa  centrum przesiadkowego przy ul. Dworcowej i Kolejowej w Świdnicy</t>
  </si>
  <si>
    <t>Przebudowa cmentarza komunalnego - budowa grobowców murowanych</t>
  </si>
  <si>
    <t>Przebudowa alejek na cmentarzu przy ul. Waleriana Łukasińskiego</t>
  </si>
  <si>
    <t>Zagospodarowanie rejonu podstrefy WSSE</t>
  </si>
  <si>
    <t>Budowa infrastruktury przestrzeni publicznej na rewitalizowanym terenie powojskowym ul. Ułańska w Świdnicy</t>
  </si>
  <si>
    <t>Zakup eksponatów muzealnych</t>
  </si>
  <si>
    <t>Niepubliczne Przedszkole Global Service Bajkowy Domek</t>
  </si>
  <si>
    <t>Przedszkole Niepubliczne Fundacji AGUGU</t>
  </si>
  <si>
    <t>Przedszkole Niepubliczne RADOSNY DELFINEK</t>
  </si>
  <si>
    <t>Przedszkole Niepubliczne ABRAKADABRA</t>
  </si>
  <si>
    <t xml:space="preserve">Wykonanie urządzeń infrastruktury technicznej w rejonie Rodzinnych Ogrodów Działkowych </t>
  </si>
  <si>
    <t>Realizacja Debiutu Gospodarczego</t>
  </si>
  <si>
    <t>Plan po zmianach (30.06.2014)</t>
  </si>
  <si>
    <t>Wykonanie za I półrocze 2014</t>
  </si>
  <si>
    <t>Drogi publiczne powiatów</t>
  </si>
  <si>
    <t>Infrastruktura telekomunikacyjna</t>
  </si>
  <si>
    <t xml:space="preserve">Inne formy wychowania przedszkolnego </t>
  </si>
  <si>
    <t>Wybory do Parlamentu Europejskiego</t>
  </si>
  <si>
    <t>0870</t>
  </si>
  <si>
    <t>Wpływy ze sprzedaży składników majątkowych</t>
  </si>
  <si>
    <t>Dotacje celowe otrzymane z budżetu państwa na realizację zadań bieżących gmin w zakresie edukacyjnej opieki wychowawczej finansowanych w całości przez budżet państwa w ramach programów rządowych</t>
  </si>
  <si>
    <t>Obiekty sportowe</t>
  </si>
  <si>
    <t>Dotacja celowa otrzymana z tytułu pomocy finansowej udzielanej między jednostkami samorządu terytorialnego na dofinansowanie własnych zadań inwestycyjnych i zakupów inwestycyjnych</t>
  </si>
  <si>
    <t>Towarzystwa Budownictwa Społecznego</t>
  </si>
  <si>
    <t>dotacje na zadania inwestycyjne</t>
  </si>
  <si>
    <t>wpływy z opłat za zarząd, użytkowanie i użytkowanie wieczyste nieruchomości</t>
  </si>
  <si>
    <t>grzywny, mandaty i inne kary</t>
  </si>
  <si>
    <t>z tytułu pomocy udzielanej między jst</t>
  </si>
  <si>
    <t>PeKaO S.A. O/Świdnica kredyt w wysokości 6.761.834 zł na pokrycie deficytu budżetowego</t>
  </si>
  <si>
    <t>Przebudowa ul. Modrzewiowej w Świdnicy</t>
  </si>
  <si>
    <t>Budowa ul. Krętej w Świdnicy</t>
  </si>
  <si>
    <t>Przebudowa ul. Klonowej w Świdnicy</t>
  </si>
  <si>
    <t xml:space="preserve">Przebudowa ul. Sprzymierzeńców na odcinku od ul. Pionierów do ul. Rycerskiej w Świdnicy - dokumentacja </t>
  </si>
  <si>
    <t xml:space="preserve">Przebudowa promenady przy ul. Kard. Stefana Wyszyńskiego </t>
  </si>
  <si>
    <t>Przebudowa ul. Pionierów w Świdnicy oraz obiektów inżynierskich</t>
  </si>
  <si>
    <t>Przebudowa ul. Pańskiej</t>
  </si>
  <si>
    <t xml:space="preserve">Budowa ul. Poprzecznej w Świdnicy </t>
  </si>
  <si>
    <t>Przebudowa chodnika przy ul. Jarosława Dąbrowskiego w Świdnicy</t>
  </si>
  <si>
    <t>Budowa chodnika ul. Kołłątaja w Świdnicy</t>
  </si>
  <si>
    <t>Budowa chodnika ul. Gdyńskiej w Świdnicy</t>
  </si>
  <si>
    <t>Budowa chodnika i ścieżki rowerowej przy ul. Polna Droga w Świdnicy</t>
  </si>
  <si>
    <t xml:space="preserve">Przebudowa chodnika przy ul. Gen.Ignacego Prądzyńskiego w Świdnicy </t>
  </si>
  <si>
    <t>Budowa chodnika przy ul. Nadbrzeżnej w Świdnicy</t>
  </si>
  <si>
    <t>Przebudowa chodnika ul. Wrocławska w Świdnicy</t>
  </si>
  <si>
    <t>Przebudowa chodnika ul. Kard. Stefana Wyszyńskiego</t>
  </si>
  <si>
    <t>Przebudowa chodników na osiedlu Zawiszów</t>
  </si>
  <si>
    <t xml:space="preserve">Przebudowa chodnika przy ul. Saperów w Świdnicy </t>
  </si>
  <si>
    <t>Przebudowa chodnika ul. Sprzymierzeńców</t>
  </si>
  <si>
    <t>Rozbudowa parkingu dla autobusów i samochodów osobowych przy hali sportowej na osiedlu Zawiszów</t>
  </si>
  <si>
    <t xml:space="preserve">Budowa zatoki przy ul.Jarosława Dąbrowskiego w Świdnicy </t>
  </si>
  <si>
    <t xml:space="preserve">Budowa zatoki przy ul. Mieczysława Kozara Słobódzkiego w Świdnicy </t>
  </si>
  <si>
    <t xml:space="preserve">Budowa zatoki przy ul. Księżnej Jadwigi Śląskiej w Świdnicy </t>
  </si>
  <si>
    <t>Budowa zatoki postojowej na ul. Kazimierza Odnowiciela</t>
  </si>
  <si>
    <t>Budowa gruntowego ciągu pieszo-rowerowego wzdłuż potoku Witoszówka nad zalewem w Świdnicy</t>
  </si>
  <si>
    <t>Budowa sięgacza ul. Leśnej w Świdnicy</t>
  </si>
  <si>
    <t>Przebudowa ścieżek rowerowych i ciągów pieszych w parku przy ul. Armii Krajowej w Świdnicy</t>
  </si>
  <si>
    <t>Modernizacja placu manewrowego pomiędzy ul. Armii Krajowej a ul. Bartosza Głowackiego w Świdnicy</t>
  </si>
  <si>
    <t>Budowa sięgacza ul.Towarowej w Świdnicy</t>
  </si>
  <si>
    <t>Inwestycja -DM2b-przebudowa układu komunikacyjnego przy ul. Emilii Plater w Świdnicy</t>
  </si>
  <si>
    <t>Zagospodarowanie terenu zaplecza cmentarza wojennego przy ul. Waleriana Łukasińskiego - etap II</t>
  </si>
  <si>
    <t xml:space="preserve">Wykonanie odwodnienia cmentarza przy ul. Słowiańskiej </t>
  </si>
  <si>
    <t>Projekt klimatyzacji budynków Urzędu Miejskiego w Świdnicy przy ul. Armii Krajowej 47-49</t>
  </si>
  <si>
    <t>Wykonanie oprogramowania budżetu obywatelskiego wraz z instalacją</t>
  </si>
  <si>
    <t>Modernizacja schodów wejściowych do budynku Urzędu Miejskiego w Świdnicy ul. Armii Krajowej 49</t>
  </si>
  <si>
    <t>Wymiana instalacji elektrycznej i lamp oświetleniowych w SP 6</t>
  </si>
  <si>
    <t>Zakup i montaż piramidy  linowej na placu zabaw SP 4</t>
  </si>
  <si>
    <t>Montaż windy elektrycznej w kuchni PM1</t>
  </si>
  <si>
    <t>Ułożenie kostki betonowej w ciągach komunikacyjnych w ogrodzie PM 1</t>
  </si>
  <si>
    <t>Modernizacja węzła c.o. w PM 14</t>
  </si>
  <si>
    <t>Budowa zespołu rekreacyjnego przy Gimnazjum nr 4</t>
  </si>
  <si>
    <t>Wymiana instalacji elektrycznej i tablic rozdzielczych na parterze i w przyziemiu w Gimnazjum nr 1</t>
  </si>
  <si>
    <t>Wymiana instalacji elektrycznej i głównej tablicy rozdzielczej w Gimnazjum nr 2</t>
  </si>
  <si>
    <t>Wymiana nawierzchni na placu przed wejściem do budynku Gimnazjum nr 2</t>
  </si>
  <si>
    <t>Wymiana opraw oświetleniowych w pomieszczeniach Gimnazjum nr 3</t>
  </si>
  <si>
    <t>Przebudowa budynków PM 1, PM 15 i MPI 16 w zakresie dostosowania do wymogów bezpieczeństwa pożarowego</t>
  </si>
  <si>
    <t>Wymiana przyłącza kanalizacji deszczowej</t>
  </si>
  <si>
    <t>Przebudowa budynku Żłobka nr 1 w Świdnicy w zakresie dostosowania do wymogów bezpieczeństwa pożarowego</t>
  </si>
  <si>
    <t>Modernizacja fontanny przy ul. Łukowej</t>
  </si>
  <si>
    <t>Rewaloryzacja parku Centralnego</t>
  </si>
  <si>
    <t xml:space="preserve">Rewitalizacja parku im. Jana Kasprowicza </t>
  </si>
  <si>
    <t>Zagospodarowanie terenu nad Zalewem Witoszówka</t>
  </si>
  <si>
    <t>Mała architektura na osiedlu Zawiszów</t>
  </si>
  <si>
    <t>Mała architektura na placu Św. Małgorzaty - siłownia zewnętrzna</t>
  </si>
  <si>
    <t>Przebudowa alejki w parku Kanonierów</t>
  </si>
  <si>
    <t>Rozbudowa placu zabaw na osiedlu Zarzecze</t>
  </si>
  <si>
    <t>Rozbudowa placu zabaw w parku Centralnym</t>
  </si>
  <si>
    <t>Budowa oświetlenia na osiedlu Zarzecze</t>
  </si>
  <si>
    <t>Budowa oświetlenia ciągów pieszych na osiedlu Młodych</t>
  </si>
  <si>
    <t>Budowa oświetlenia ul. Bystrzycka (na odcinku od ul. Westerplartte do ul. Kątnej)</t>
  </si>
  <si>
    <t>Modernizacja oświetlenia ulicy Karola Szymanowskiego</t>
  </si>
  <si>
    <t>Modernizacja oświetlenia ul. Jana Riedla</t>
  </si>
  <si>
    <t>Modernizacja oświetlenia ul. Marii Kunic</t>
  </si>
  <si>
    <t>Modernizacja oświetlenia ulicznego ul. Kraszowickiej od torów kolejowych do stacji PKP (Świdnica Kraszowice)</t>
  </si>
  <si>
    <t>Budowa oświetlenia parkingu ul. Klonowa</t>
  </si>
  <si>
    <t>Budowa oświetlenia ul. Nadbrzeżnej</t>
  </si>
  <si>
    <t>Przebudowa Szkoły Podstawowej nr 8 przy ul. Wałbrzyskiej 39 w Świdnicy - modernizacja obiektów dydaktycznych na terenie powojskowym</t>
  </si>
  <si>
    <t>Budowa placu zabaw w rejonie ul. Armii Krajowej</t>
  </si>
  <si>
    <t xml:space="preserve">Zagospodarowanie terenu  miasta w elementy małej architektury </t>
  </si>
  <si>
    <t>Zagospodarowanie rejonu ul. Bystrzycka-Westerplatte w Świdnicy - etap I</t>
  </si>
  <si>
    <t>Zagospodarowanie terenu pod budownictwo jednorodzinne obszaru ul. Gen. Władysława Sikorskiego-Podmiejska-Pogodna</t>
  </si>
  <si>
    <t>Przebudowa szaletu miejskiego na pl. Św. Małgorzaty</t>
  </si>
  <si>
    <t>Budowa obiektu lekkoatletycznego w ramach Programu "Dolny Śląsk dla Królowej Sportu" w Gimnazjum Nr 4 w Świdnicy</t>
  </si>
  <si>
    <t>Modernizacja i rozbudowa ŚOSiR z przeznaczeniem na regionalne centrum sportowo-rekreacyjne - utwardzenie terenu pod wiatą rekreacyjną</t>
  </si>
  <si>
    <t>Modernizacja i rozbudowa ŚOSiR z przeznaczeniem na regionalne centrum sportowo-rekreacyjne - modernizacja budynku basenu krytego</t>
  </si>
  <si>
    <t>Modernizacja i rozbudowa ŚOSiR z przeznaczeniem na regionalne centrum sportowo-rekreacyjne - modernizacja części sanitarnej lodowiska</t>
  </si>
  <si>
    <t>Modernizacja i rozbudowa ŚOSiR z przeznaczeniem na regionalne centrum sportowo-rekreacyjne - wykonanie ogrodzenia pola namiotowego</t>
  </si>
  <si>
    <t>Modernizacja i rozbudowa ŚOSiR z przeznaczeniem na regionalne centrum sportowo-rekreacyjne -modernizacja sauny w hali sportowej Pionierów</t>
  </si>
  <si>
    <t>Modernizacja i rozbudowa ŚOSiR z przeznaczeniem na regionalne centrum sportowo-rekreacyjne - wykonanie przyłącza energetycznego na terenie ŚOSiR</t>
  </si>
  <si>
    <t>Budowa boiska sportowego przy ul. Kraszowickiej</t>
  </si>
  <si>
    <t xml:space="preserve">Zakup urzadzeń mobilnych wraz z oprogramowaniem do prowadzenia kontroli w Strefie Płatnego parkowania </t>
  </si>
  <si>
    <t>Zakup gruntów</t>
  </si>
  <si>
    <t>Zakup kserokopiarki - 2 szt. - SP1</t>
  </si>
  <si>
    <t>Zakup kserokopiarki - 1 szt. - SP 8</t>
  </si>
  <si>
    <t>Zakup zestawów komputerowych - 2 szt. - SP 315</t>
  </si>
  <si>
    <t>Zakup laptopa - SP 315</t>
  </si>
  <si>
    <t>Zakup zestawu multimedialnego - 2 szt. - SP 315</t>
  </si>
  <si>
    <t>Zakup kserokopiarki - 1 szt. - SP 315</t>
  </si>
  <si>
    <t>Zakup zmywarki - PM 1</t>
  </si>
  <si>
    <t>Zakup komputerów - 2 szt. - PM 4</t>
  </si>
  <si>
    <t>Zakup patelni elektrycznej - PM 4</t>
  </si>
  <si>
    <t>Zakup mebli do Sali dydaktycznej i jadalni - PM 6</t>
  </si>
  <si>
    <t>Zakup stolików i krzesełek do sal dydaktycznych - MPI 16</t>
  </si>
  <si>
    <t>Zakup kuchenki gazowej 2 szt.</t>
  </si>
  <si>
    <t>Program antywirusowy</t>
  </si>
  <si>
    <t>Urządzenie UTM na ul. Wałbrzyską 15</t>
  </si>
  <si>
    <t>Klimatyzacja sali narad ul. Westerplatte 47</t>
  </si>
  <si>
    <t>Zakup keyboarda - MDK</t>
  </si>
  <si>
    <t>Zakup maszyny do utrzymania powierzchni sztucznych</t>
  </si>
  <si>
    <t>Zakup myjki ciśnieniowej do utrzymania czystości niecki basenowej i jej obrzeży</t>
  </si>
  <si>
    <t>Zakup urządzenia nawadniającego na boiska stadionu</t>
  </si>
  <si>
    <t>Przebudowa skrzyżowania ulic Wałbrzyskiej (droga wojewódzka nr 379) na odcinku od granic administracyjnych miasta Świdnicy do skrzyżowania z ul. Jana Kochanowskiego (droga powiatowa nr 3396D) wraz z budową ronda</t>
  </si>
  <si>
    <t>Przebudowa drogi powiatowej nr 2867 D ul. Bystrzyckiej w Świdnicy</t>
  </si>
  <si>
    <t>Budowa drogi powiatowej nr 3396 D na odcinku pomiędzy drogą krajową nr 35 a droga wojewódzką nr 382 i ul. Stęczyńskiego w Świdnicy</t>
  </si>
  <si>
    <t>Zakup sprzętów wyposażenia Komendy Powiatowej Policji w ramach modernizacji budynku</t>
  </si>
  <si>
    <t>Budowa Powiatowego Pogotowia Ratunkowego w Świdnicy</t>
  </si>
  <si>
    <t>Budowa hospicjum stacjonarnego i zakładu opiekuńczo-leczniczego przy ul. Przyjaźni</t>
  </si>
  <si>
    <t>Budowa hospicjum stacjonarnego przy ul. Leśnej</t>
  </si>
  <si>
    <t>Zwrot dotacji</t>
  </si>
  <si>
    <t xml:space="preserve">Zakup plenerowych ścianek wystawowych </t>
  </si>
  <si>
    <t>Wymiana instalacji elektrycznej - Filia nr 2</t>
  </si>
  <si>
    <t>Podróże służbowe krajowe</t>
  </si>
  <si>
    <t>Szkolenia pracowników niebędących członkami korpusu służby cywilnej</t>
  </si>
  <si>
    <t>Różne wydatki na rzecz osób fizycznych</t>
  </si>
  <si>
    <t xml:space="preserve">Wynagrodzenia bezosobowe </t>
  </si>
  <si>
    <t>Opłaty z tytułu zakupu usług telekomunikacyjnych świadczonych w ruchomej publicznej sieci  telefonicznej</t>
  </si>
  <si>
    <t>Punkt Przedszkolny FRAJDA</t>
  </si>
  <si>
    <t xml:space="preserve">Kultura i ochrona dziedzictwa narodowego </t>
  </si>
  <si>
    <t>Realizacja "Programu asystent rodziny i koordynator rodzinnej pieczy zastępczej na rok 2014"</t>
  </si>
  <si>
    <t xml:space="preserve">Zwrot dotacji pobranej w nadmiernej wysokości </t>
  </si>
  <si>
    <t>Opracowanie i wydanie publikacji edukacyjnej o tematyce regionalnej dla uczniów i nauczycieli świdnickich szkół podstawowych i gimnazjalnych</t>
  </si>
  <si>
    <t>PeKaO S.A. O/Świdnica kredyt w wysokości 23.600.600 zł  na finansowanie planowanego deficytu i spłaty wcześniej zaciągniętych zobowiązań</t>
  </si>
  <si>
    <t xml:space="preserve">PKO BP S.A. kredyt w wysokości 11.600.000 zł na finansowanie planowanego deficytu oraz spłatę wcześniej zaciągniętych zobowiązań </t>
  </si>
  <si>
    <t>BGK kredyt w wysokości 26.000.000 zł na sfinansowanie planowanego deficytu budżetu oraz spłatę wcześniej zaciągniętych zobowiązań</t>
  </si>
  <si>
    <t>Dotacje celowe otrzymane z budżetu państwa na realizację inwestycji i zakupów inwestycyjnych własnych gmin (związków gmin)</t>
  </si>
  <si>
    <t>Dochody ze zbycia praw majątkowych</t>
  </si>
  <si>
    <t>Rekompensaty utracony chdochodów w podatkach i opłatach lokalnych</t>
  </si>
  <si>
    <t>wpływy z odpłatnego nabycia prawa własności oraz prawa użytkowania wieczystego nieruchomości</t>
  </si>
  <si>
    <t>PeKaO S.A. O/Świdnica kredyt w wysokości 23.350.367 zł na pokrycie deficytu budżetowego i spłaty wcześniej zaciągniętych zobowiązań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</si>
</sst>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;[Red]\-#,##0"/>
    <numFmt numFmtId="167" formatCode="#,##0.00;[Red]\-#,##0.00"/>
    <numFmt numFmtId="168" formatCode="#,##0.0;[Red]#,##0.0"/>
    <numFmt numFmtId="169" formatCode="#,##0.0;[Red]\-#,##0.0"/>
    <numFmt numFmtId="170" formatCode="#,##0;\-#,##0"/>
    <numFmt numFmtId="171" formatCode="yyyy/mm/dd"/>
    <numFmt numFmtId="172" formatCode="#,###.0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;[Red]#,##0.00"/>
    <numFmt numFmtId="181" formatCode="#,##0.000;[Red]\-#,##0.000"/>
    <numFmt numFmtId="182" formatCode="#,##0.0000;[Red]\-#,##0.0000"/>
    <numFmt numFmtId="183" formatCode="#,##0.0;\-#,##0.0"/>
    <numFmt numFmtId="184" formatCode="#,##0.00;\-#,##0.00"/>
    <numFmt numFmtId="185" formatCode="#,##0.00\ &quot;zł&quot;;[Red]#,##0.00\ &quot;zł&quot;"/>
    <numFmt numFmtId="186" formatCode="#,##0.000"/>
    <numFmt numFmtId="187" formatCode="#,##0.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34">
    <font>
      <sz val="10"/>
      <name val="Arial"/>
      <family val="2"/>
    </font>
    <font>
      <b/>
      <sz val="12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color indexed="12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8"/>
      <name val="Sylfaen"/>
      <family val="1"/>
    </font>
    <font>
      <b/>
      <sz val="10"/>
      <color indexed="18"/>
      <name val="Sylfaen"/>
      <family val="1"/>
    </font>
    <font>
      <b/>
      <i/>
      <sz val="10"/>
      <color indexed="12"/>
      <name val="Sylfaen"/>
      <family val="1"/>
    </font>
    <font>
      <b/>
      <sz val="10"/>
      <color indexed="12"/>
      <name val="Sylfaen"/>
      <family val="1"/>
    </font>
    <font>
      <b/>
      <sz val="10"/>
      <color indexed="62"/>
      <name val="Sylfaen"/>
      <family val="1"/>
    </font>
    <font>
      <i/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0"/>
      <color indexed="32"/>
      <name val="Sylfaen"/>
      <family val="1"/>
    </font>
    <font>
      <sz val="10"/>
      <color indexed="18"/>
      <name val="Sylfaen"/>
      <family val="1"/>
    </font>
    <font>
      <sz val="10"/>
      <color indexed="20"/>
      <name val="Sylfaen"/>
      <family val="1"/>
    </font>
    <font>
      <sz val="10"/>
      <color indexed="12"/>
      <name val="Sylfaen"/>
      <family val="1"/>
    </font>
    <font>
      <sz val="11"/>
      <name val="Sylfaen"/>
      <family val="1"/>
    </font>
    <font>
      <sz val="10.5"/>
      <name val="Sylfaen"/>
      <family val="1"/>
    </font>
    <font>
      <sz val="12"/>
      <color indexed="18"/>
      <name val="Sylfaen"/>
      <family val="1"/>
    </font>
    <font>
      <b/>
      <sz val="9"/>
      <name val="Sylfaen"/>
      <family val="1"/>
    </font>
    <font>
      <b/>
      <sz val="11"/>
      <color indexed="18"/>
      <name val="Sylfaen"/>
      <family val="1"/>
    </font>
    <font>
      <sz val="11"/>
      <color indexed="18"/>
      <name val="Sylfaen"/>
      <family val="1"/>
    </font>
    <font>
      <b/>
      <sz val="11"/>
      <name val="Sylfae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ylfaen"/>
      <family val="1"/>
    </font>
    <font>
      <b/>
      <sz val="10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9" xfId="0" applyFont="1" applyFill="1" applyBorder="1" applyAlignment="1">
      <alignment vertical="center"/>
    </xf>
    <xf numFmtId="167" fontId="10" fillId="2" borderId="9" xfId="0" applyNumberFormat="1" applyFont="1" applyFill="1" applyBorder="1" applyAlignment="1">
      <alignment vertical="center"/>
    </xf>
    <xf numFmtId="168" fontId="10" fillId="2" borderId="9" xfId="0" applyNumberFormat="1" applyFont="1" applyFill="1" applyBorder="1" applyAlignment="1">
      <alignment vertical="center"/>
    </xf>
    <xf numFmtId="164" fontId="10" fillId="2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7" fontId="11" fillId="0" borderId="7" xfId="0" applyNumberFormat="1" applyFont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8" fontId="11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167" fontId="11" fillId="0" borderId="7" xfId="0" applyNumberFormat="1" applyFont="1" applyBorder="1" applyAlignment="1">
      <alignment vertical="center" wrapText="1"/>
    </xf>
    <xf numFmtId="167" fontId="8" fillId="0" borderId="7" xfId="0" applyNumberFormat="1" applyFont="1" applyBorder="1" applyAlignment="1">
      <alignment vertical="center" wrapText="1"/>
    </xf>
    <xf numFmtId="168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7" fontId="2" fillId="0" borderId="7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167" fontId="10" fillId="2" borderId="7" xfId="0" applyNumberFormat="1" applyFont="1" applyFill="1" applyBorder="1" applyAlignment="1">
      <alignment vertical="center"/>
    </xf>
    <xf numFmtId="168" fontId="10" fillId="2" borderId="7" xfId="0" applyNumberFormat="1" applyFont="1" applyFill="1" applyBorder="1" applyAlignment="1">
      <alignment vertical="center"/>
    </xf>
    <xf numFmtId="164" fontId="10" fillId="2" borderId="7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167" fontId="10" fillId="3" borderId="7" xfId="0" applyNumberFormat="1" applyFont="1" applyFill="1" applyBorder="1" applyAlignment="1">
      <alignment vertical="center" wrapText="1"/>
    </xf>
    <xf numFmtId="167" fontId="8" fillId="3" borderId="7" xfId="0" applyNumberFormat="1" applyFont="1" applyFill="1" applyBorder="1" applyAlignment="1">
      <alignment vertical="center" wrapText="1"/>
    </xf>
    <xf numFmtId="168" fontId="8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/>
    </xf>
    <xf numFmtId="167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/>
    </xf>
    <xf numFmtId="167" fontId="15" fillId="0" borderId="7" xfId="0" applyNumberFormat="1" applyFont="1" applyBorder="1" applyAlignment="1">
      <alignment/>
    </xf>
    <xf numFmtId="4" fontId="15" fillId="0" borderId="7" xfId="0" applyNumberFormat="1" applyFont="1" applyBorder="1" applyAlignment="1">
      <alignment/>
    </xf>
    <xf numFmtId="164" fontId="15" fillId="0" borderId="7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167" fontId="2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12" fillId="0" borderId="0" xfId="0" applyFont="1" applyAlignment="1">
      <alignment/>
    </xf>
    <xf numFmtId="0" fontId="2" fillId="0" borderId="1" xfId="0" applyFont="1" applyBorder="1" applyAlignment="1">
      <alignment/>
    </xf>
    <xf numFmtId="167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167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167" fontId="17" fillId="0" borderId="1" xfId="0" applyNumberFormat="1" applyFont="1" applyFill="1" applyBorder="1" applyAlignment="1">
      <alignment/>
    </xf>
    <xf numFmtId="167" fontId="16" fillId="0" borderId="1" xfId="0" applyNumberFormat="1" applyFont="1" applyFill="1" applyBorder="1" applyAlignment="1">
      <alignment/>
    </xf>
    <xf numFmtId="164" fontId="16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/>
    </xf>
    <xf numFmtId="167" fontId="16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167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2" fillId="0" borderId="7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67" fontId="14" fillId="2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167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4" borderId="2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167" fontId="14" fillId="4" borderId="2" xfId="0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/>
    </xf>
    <xf numFmtId="167" fontId="14" fillId="4" borderId="7" xfId="0" applyNumberFormat="1" applyFont="1" applyFill="1" applyBorder="1" applyAlignment="1">
      <alignment/>
    </xf>
    <xf numFmtId="0" fontId="13" fillId="0" borderId="1" xfId="0" applyFont="1" applyBorder="1" applyAlignment="1">
      <alignment wrapText="1"/>
    </xf>
    <xf numFmtId="167" fontId="13" fillId="0" borderId="1" xfId="0" applyNumberFormat="1" applyFont="1" applyBorder="1" applyAlignment="1">
      <alignment wrapText="1"/>
    </xf>
    <xf numFmtId="0" fontId="14" fillId="4" borderId="6" xfId="0" applyFont="1" applyFill="1" applyBorder="1" applyAlignment="1">
      <alignment horizontal="right"/>
    </xf>
    <xf numFmtId="0" fontId="14" fillId="4" borderId="6" xfId="0" applyFont="1" applyFill="1" applyBorder="1" applyAlignment="1">
      <alignment/>
    </xf>
    <xf numFmtId="167" fontId="14" fillId="4" borderId="6" xfId="0" applyNumberFormat="1" applyFont="1" applyFill="1" applyBorder="1" applyAlignment="1">
      <alignment/>
    </xf>
    <xf numFmtId="0" fontId="13" fillId="4" borderId="7" xfId="0" applyFont="1" applyFill="1" applyBorder="1" applyAlignment="1">
      <alignment horizontal="center"/>
    </xf>
    <xf numFmtId="167" fontId="13" fillId="4" borderId="7" xfId="0" applyNumberFormat="1" applyFont="1" applyFill="1" applyBorder="1" applyAlignment="1">
      <alignment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/>
    </xf>
    <xf numFmtId="167" fontId="13" fillId="0" borderId="1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167" fontId="14" fillId="3" borderId="1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71" fontId="19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167" fontId="19" fillId="0" borderId="7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167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67" fontId="13" fillId="0" borderId="7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70" fontId="13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Alignment="1">
      <alignment/>
    </xf>
    <xf numFmtId="16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22" fillId="3" borderId="6" xfId="0" applyFont="1" applyFill="1" applyBorder="1" applyAlignment="1">
      <alignment/>
    </xf>
    <xf numFmtId="165" fontId="22" fillId="3" borderId="6" xfId="0" applyNumberFormat="1" applyFont="1" applyFill="1" applyBorder="1" applyAlignment="1">
      <alignment horizontal="right"/>
    </xf>
    <xf numFmtId="165" fontId="22" fillId="3" borderId="6" xfId="0" applyNumberFormat="1" applyFont="1" applyFill="1" applyBorder="1" applyAlignment="1">
      <alignment/>
    </xf>
    <xf numFmtId="0" fontId="22" fillId="3" borderId="11" xfId="0" applyFont="1" applyFill="1" applyBorder="1" applyAlignment="1">
      <alignment/>
    </xf>
    <xf numFmtId="0" fontId="22" fillId="3" borderId="7" xfId="0" applyFont="1" applyFill="1" applyBorder="1" applyAlignment="1">
      <alignment/>
    </xf>
    <xf numFmtId="165" fontId="22" fillId="3" borderId="7" xfId="0" applyNumberFormat="1" applyFont="1" applyFill="1" applyBorder="1" applyAlignment="1">
      <alignment/>
    </xf>
    <xf numFmtId="0" fontId="22" fillId="3" borderId="12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7" fontId="5" fillId="0" borderId="7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167" fontId="5" fillId="0" borderId="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167" fontId="5" fillId="0" borderId="7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22" fillId="3" borderId="17" xfId="0" applyFont="1" applyFill="1" applyBorder="1" applyAlignment="1">
      <alignment/>
    </xf>
    <xf numFmtId="0" fontId="22" fillId="3" borderId="2" xfId="0" applyFont="1" applyFill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vertical="center" wrapText="1"/>
    </xf>
    <xf numFmtId="0" fontId="14" fillId="0" borderId="3" xfId="0" applyFont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67" fontId="2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67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7" fontId="3" fillId="0" borderId="7" xfId="0" applyNumberFormat="1" applyFont="1" applyBorder="1" applyAlignment="1">
      <alignment vertical="center"/>
    </xf>
    <xf numFmtId="167" fontId="3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/>
    </xf>
    <xf numFmtId="180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80" fontId="2" fillId="0" borderId="0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80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5" borderId="21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180" fontId="3" fillId="5" borderId="18" xfId="0" applyNumberFormat="1" applyFont="1" applyFill="1" applyBorder="1" applyAlignment="1">
      <alignment vertical="center"/>
    </xf>
    <xf numFmtId="164" fontId="3" fillId="5" borderId="18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6" borderId="21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180" fontId="3" fillId="6" borderId="18" xfId="0" applyNumberFormat="1" applyFont="1" applyFill="1" applyBorder="1" applyAlignment="1">
      <alignment vertical="center"/>
    </xf>
    <xf numFmtId="164" fontId="3" fillId="6" borderId="18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6" borderId="25" xfId="0" applyFont="1" applyFill="1" applyBorder="1" applyAlignment="1">
      <alignment vertical="center"/>
    </xf>
    <xf numFmtId="180" fontId="3" fillId="6" borderId="2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164" fontId="2" fillId="6" borderId="18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0" fontId="25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vertical="center" wrapText="1"/>
    </xf>
    <xf numFmtId="168" fontId="7" fillId="6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center" vertical="center"/>
    </xf>
    <xf numFmtId="180" fontId="4" fillId="0" borderId="0" xfId="0" applyNumberFormat="1" applyFont="1" applyAlignment="1">
      <alignment vertical="center"/>
    </xf>
    <xf numFmtId="180" fontId="7" fillId="6" borderId="2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180" fontId="3" fillId="0" borderId="1" xfId="0" applyNumberFormat="1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 wrapText="1"/>
    </xf>
    <xf numFmtId="180" fontId="3" fillId="8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6" fontId="2" fillId="2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6" borderId="18" xfId="0" applyFont="1" applyFill="1" applyBorder="1" applyAlignment="1">
      <alignment vertical="center" wrapText="1"/>
    </xf>
    <xf numFmtId="0" fontId="2" fillId="0" borderId="18" xfId="0" applyFont="1" applyBorder="1" applyAlignment="1" quotePrefix="1">
      <alignment horizontal="center"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6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vertical="center" wrapText="1"/>
    </xf>
    <xf numFmtId="4" fontId="3" fillId="6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6" borderId="18" xfId="0" applyNumberFormat="1" applyFont="1" applyFill="1" applyBorder="1" applyAlignment="1" quotePrefix="1">
      <alignment vertical="center"/>
    </xf>
    <xf numFmtId="164" fontId="7" fillId="0" borderId="1" xfId="0" applyNumberFormat="1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0" fontId="2" fillId="0" borderId="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7" fontId="11" fillId="0" borderId="1" xfId="0" applyNumberFormat="1" applyFont="1" applyBorder="1" applyAlignment="1">
      <alignment vertical="center" wrapText="1"/>
    </xf>
    <xf numFmtId="168" fontId="8" fillId="0" borderId="1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0" fillId="0" borderId="18" xfId="0" applyFont="1" applyBorder="1" applyAlignment="1">
      <alignment/>
    </xf>
    <xf numFmtId="180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0" fontId="2" fillId="0" borderId="27" xfId="0" applyNumberFormat="1" applyFont="1" applyBorder="1" applyAlignment="1">
      <alignment vertical="center"/>
    </xf>
    <xf numFmtId="180" fontId="11" fillId="0" borderId="0" xfId="0" applyNumberFormat="1" applyFont="1" applyAlignment="1">
      <alignment vertical="center"/>
    </xf>
    <xf numFmtId="0" fontId="7" fillId="7" borderId="1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 wrapText="1"/>
    </xf>
    <xf numFmtId="180" fontId="2" fillId="0" borderId="26" xfId="0" applyNumberFormat="1" applyFont="1" applyFill="1" applyBorder="1" applyAlignment="1">
      <alignment vertical="center" wrapText="1"/>
    </xf>
    <xf numFmtId="180" fontId="2" fillId="0" borderId="20" xfId="0" applyNumberFormat="1" applyFont="1" applyFill="1" applyBorder="1" applyAlignment="1">
      <alignment vertical="center" wrapText="1"/>
    </xf>
    <xf numFmtId="180" fontId="13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 vertical="center"/>
    </xf>
    <xf numFmtId="0" fontId="3" fillId="5" borderId="18" xfId="0" applyFont="1" applyFill="1" applyBorder="1" applyAlignment="1" quotePrefix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4" fontId="3" fillId="5" borderId="18" xfId="0" applyNumberFormat="1" applyFont="1" applyFill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8" xfId="0" applyFont="1" applyBorder="1" applyAlignment="1" quotePrefix="1">
      <alignment horizontal="center" vertical="center"/>
    </xf>
    <xf numFmtId="4" fontId="2" fillId="0" borderId="18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67" fontId="8" fillId="0" borderId="28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80" fontId="2" fillId="0" borderId="1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 wrapText="1"/>
    </xf>
    <xf numFmtId="180" fontId="10" fillId="2" borderId="0" xfId="0" applyNumberFormat="1" applyFont="1" applyFill="1" applyAlignment="1">
      <alignment vertical="center"/>
    </xf>
    <xf numFmtId="180" fontId="9" fillId="0" borderId="0" xfId="0" applyNumberFormat="1" applyFont="1" applyAlignment="1">
      <alignment vertical="center" wrapText="1"/>
    </xf>
    <xf numFmtId="180" fontId="0" fillId="0" borderId="0" xfId="0" applyNumberFormat="1" applyAlignment="1">
      <alignment/>
    </xf>
    <xf numFmtId="2" fontId="2" fillId="0" borderId="18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167" fontId="13" fillId="0" borderId="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7" xfId="0" applyFont="1" applyFill="1" applyBorder="1" applyAlignment="1">
      <alignment/>
    </xf>
    <xf numFmtId="180" fontId="14" fillId="2" borderId="1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167" fontId="13" fillId="0" borderId="7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 wrapText="1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>
      <alignment vertical="center" wrapText="1"/>
    </xf>
    <xf numFmtId="0" fontId="30" fillId="0" borderId="1" xfId="0" applyFont="1" applyBorder="1" applyAlignment="1" applyProtection="1">
      <alignment horizontal="left" vertical="center"/>
      <protection locked="0"/>
    </xf>
    <xf numFmtId="180" fontId="2" fillId="0" borderId="19" xfId="0" applyNumberFormat="1" applyFont="1" applyBorder="1" applyAlignment="1">
      <alignment vertical="center"/>
    </xf>
    <xf numFmtId="180" fontId="0" fillId="0" borderId="0" xfId="0" applyNumberFormat="1" applyAlignment="1">
      <alignment horizontal="center"/>
    </xf>
    <xf numFmtId="180" fontId="27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 vertical="center" wrapText="1"/>
    </xf>
    <xf numFmtId="180" fontId="29" fillId="0" borderId="0" xfId="0" applyNumberFormat="1" applyFont="1" applyAlignment="1">
      <alignment vertical="center" wrapText="1"/>
    </xf>
    <xf numFmtId="166" fontId="6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 wrapText="1"/>
    </xf>
    <xf numFmtId="164" fontId="2" fillId="0" borderId="20" xfId="0" applyNumberFormat="1" applyFont="1" applyBorder="1" applyAlignment="1">
      <alignment vertical="center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180" fontId="2" fillId="0" borderId="29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28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28" fillId="0" borderId="18" xfId="0" applyFont="1" applyBorder="1" applyAlignment="1" applyProtection="1">
      <alignment horizontal="left" vertical="center" wrapText="1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left" vertical="center" wrapText="1"/>
      <protection locked="0"/>
    </xf>
    <xf numFmtId="4" fontId="2" fillId="0" borderId="3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4700B8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172">
      <selection activeCell="D184" sqref="D184"/>
    </sheetView>
  </sheetViews>
  <sheetFormatPr defaultColWidth="9.140625" defaultRowHeight="12.75"/>
  <cols>
    <col min="1" max="1" width="6.8515625" style="18" customWidth="1"/>
    <col min="2" max="2" width="7.7109375" style="18" customWidth="1"/>
    <col min="3" max="3" width="7.421875" style="18" customWidth="1"/>
    <col min="4" max="4" width="43.8515625" style="18" customWidth="1"/>
    <col min="5" max="5" width="17.8515625" style="329" customWidth="1"/>
    <col min="6" max="6" width="17.57421875" style="329" customWidth="1"/>
    <col min="7" max="7" width="19.8515625" style="329" customWidth="1"/>
    <col min="8" max="8" width="7.00390625" style="103" customWidth="1"/>
    <col min="9" max="16384" width="9.140625" style="18" customWidth="1"/>
  </cols>
  <sheetData>
    <row r="1" ht="18">
      <c r="A1" s="1" t="s">
        <v>315</v>
      </c>
    </row>
    <row r="2" spans="1:7" ht="18">
      <c r="A2" s="1"/>
      <c r="G2" s="386" t="s">
        <v>314</v>
      </c>
    </row>
    <row r="3" spans="1:8" s="103" customFormat="1" ht="48" customHeight="1">
      <c r="A3" s="374" t="s">
        <v>0</v>
      </c>
      <c r="B3" s="374" t="s">
        <v>316</v>
      </c>
      <c r="C3" s="374" t="s">
        <v>190</v>
      </c>
      <c r="D3" s="374" t="s">
        <v>317</v>
      </c>
      <c r="E3" s="387" t="s">
        <v>318</v>
      </c>
      <c r="F3" s="387" t="s">
        <v>422</v>
      </c>
      <c r="G3" s="387" t="s">
        <v>423</v>
      </c>
      <c r="H3" s="375" t="s">
        <v>61</v>
      </c>
    </row>
    <row r="4" spans="1:8" ht="19.5" customHeight="1">
      <c r="A4" s="372">
        <v>1</v>
      </c>
      <c r="B4" s="372">
        <v>2</v>
      </c>
      <c r="C4" s="372">
        <v>3</v>
      </c>
      <c r="D4" s="372">
        <v>4</v>
      </c>
      <c r="E4" s="468">
        <v>5</v>
      </c>
      <c r="F4" s="468">
        <v>6</v>
      </c>
      <c r="G4" s="468">
        <v>7</v>
      </c>
      <c r="H4" s="372">
        <v>8</v>
      </c>
    </row>
    <row r="5" spans="1:8" s="381" customFormat="1" ht="30" customHeight="1">
      <c r="A5" s="382" t="s">
        <v>182</v>
      </c>
      <c r="B5" s="380"/>
      <c r="C5" s="380"/>
      <c r="D5" s="383" t="s">
        <v>319</v>
      </c>
      <c r="E5" s="388">
        <f aca="true" t="shared" si="0" ref="E5:G6">SUM(E6)</f>
        <v>0</v>
      </c>
      <c r="F5" s="388">
        <f t="shared" si="0"/>
        <v>15186.5</v>
      </c>
      <c r="G5" s="388">
        <f t="shared" si="0"/>
        <v>15186.5</v>
      </c>
      <c r="H5" s="410">
        <f>G5/F5*100</f>
        <v>100</v>
      </c>
    </row>
    <row r="6" spans="1:8" s="140" customFormat="1" ht="30.75" customHeight="1">
      <c r="A6" s="379"/>
      <c r="B6" s="385" t="s">
        <v>193</v>
      </c>
      <c r="C6" s="379"/>
      <c r="D6" s="384" t="s">
        <v>194</v>
      </c>
      <c r="E6" s="389">
        <f t="shared" si="0"/>
        <v>0</v>
      </c>
      <c r="F6" s="389">
        <f t="shared" si="0"/>
        <v>15186.5</v>
      </c>
      <c r="G6" s="389">
        <f t="shared" si="0"/>
        <v>15186.5</v>
      </c>
      <c r="H6" s="410">
        <f>G6/F6*100</f>
        <v>100</v>
      </c>
    </row>
    <row r="7" spans="1:8" s="140" customFormat="1" ht="64.5" customHeight="1">
      <c r="A7" s="379"/>
      <c r="B7" s="379"/>
      <c r="C7" s="379">
        <v>2010</v>
      </c>
      <c r="D7" s="14" t="s">
        <v>247</v>
      </c>
      <c r="E7" s="389">
        <v>0</v>
      </c>
      <c r="F7" s="389">
        <v>15186.5</v>
      </c>
      <c r="G7" s="389">
        <v>15186.5</v>
      </c>
      <c r="H7" s="410">
        <f>G7/F7*100</f>
        <v>100</v>
      </c>
    </row>
    <row r="8" spans="1:8" ht="31.5" customHeight="1">
      <c r="A8" s="370">
        <v>600</v>
      </c>
      <c r="B8" s="370"/>
      <c r="C8" s="370"/>
      <c r="D8" s="371" t="s">
        <v>320</v>
      </c>
      <c r="E8" s="390">
        <f>SUM(E9,E13)</f>
        <v>14638800</v>
      </c>
      <c r="F8" s="390">
        <f>SUM(F9,F13)</f>
        <v>16522180</v>
      </c>
      <c r="G8" s="390">
        <f>SUM(G9,G13)</f>
        <v>7267760.35</v>
      </c>
      <c r="H8" s="373">
        <f>G8/F8*100</f>
        <v>43.98790202019346</v>
      </c>
    </row>
    <row r="9" spans="1:8" ht="29.25" customHeight="1">
      <c r="A9" s="9"/>
      <c r="B9" s="9">
        <v>60004</v>
      </c>
      <c r="C9" s="9"/>
      <c r="D9" s="14" t="s">
        <v>221</v>
      </c>
      <c r="E9" s="391">
        <f>SUM(E10:E12)</f>
        <v>5664000</v>
      </c>
      <c r="F9" s="391">
        <f>SUM(F10:F12)</f>
        <v>5664000</v>
      </c>
      <c r="G9" s="391">
        <f>SUM(G10:G12)</f>
        <v>2529834.69</v>
      </c>
      <c r="H9" s="373">
        <f aca="true" t="shared" si="1" ref="H9:H86">G9/F9*100</f>
        <v>44.665160487288134</v>
      </c>
    </row>
    <row r="10" spans="1:8" ht="37.5" customHeight="1">
      <c r="A10" s="9"/>
      <c r="B10" s="9"/>
      <c r="C10" s="9" t="s">
        <v>222</v>
      </c>
      <c r="D10" s="14" t="s">
        <v>223</v>
      </c>
      <c r="E10" s="391">
        <v>4150000</v>
      </c>
      <c r="F10" s="391">
        <v>4150000</v>
      </c>
      <c r="G10" s="391">
        <v>1805583.77</v>
      </c>
      <c r="H10" s="373">
        <f t="shared" si="1"/>
        <v>43.508042650602405</v>
      </c>
    </row>
    <row r="11" spans="1:8" ht="37.5" customHeight="1">
      <c r="A11" s="9"/>
      <c r="B11" s="9"/>
      <c r="C11" s="393" t="s">
        <v>240</v>
      </c>
      <c r="D11" s="14" t="s">
        <v>372</v>
      </c>
      <c r="E11" s="391">
        <v>0</v>
      </c>
      <c r="F11" s="391">
        <v>0</v>
      </c>
      <c r="G11" s="391">
        <v>4059.84</v>
      </c>
      <c r="H11" s="411" t="s">
        <v>5</v>
      </c>
    </row>
    <row r="12" spans="1:8" ht="47.25" customHeight="1">
      <c r="A12" s="9"/>
      <c r="B12" s="9"/>
      <c r="C12" s="9">
        <v>2310</v>
      </c>
      <c r="D12" s="14" t="s">
        <v>226</v>
      </c>
      <c r="E12" s="391">
        <v>1514000</v>
      </c>
      <c r="F12" s="391">
        <v>1514000</v>
      </c>
      <c r="G12" s="391">
        <v>720191.08</v>
      </c>
      <c r="H12" s="373">
        <f t="shared" si="1"/>
        <v>47.56876354029062</v>
      </c>
    </row>
    <row r="13" spans="1:8" ht="30.75" customHeight="1">
      <c r="A13" s="9"/>
      <c r="B13" s="9">
        <v>60016</v>
      </c>
      <c r="C13" s="9"/>
      <c r="D13" s="14" t="s">
        <v>227</v>
      </c>
      <c r="E13" s="391">
        <f>SUM(E14:E15)</f>
        <v>8974800</v>
      </c>
      <c r="F13" s="391">
        <f>SUM(F14:F15)</f>
        <v>10858180</v>
      </c>
      <c r="G13" s="391">
        <f>SUM(G14:G15)</f>
        <v>4737925.66</v>
      </c>
      <c r="H13" s="373">
        <f t="shared" si="1"/>
        <v>43.63462071912604</v>
      </c>
    </row>
    <row r="14" spans="1:8" ht="64.5" customHeight="1">
      <c r="A14" s="9"/>
      <c r="B14" s="9"/>
      <c r="C14" s="9">
        <v>6207</v>
      </c>
      <c r="D14" s="14" t="s">
        <v>228</v>
      </c>
      <c r="E14" s="391">
        <v>8974800</v>
      </c>
      <c r="F14" s="391">
        <v>8974800</v>
      </c>
      <c r="G14" s="391">
        <v>4737925.66</v>
      </c>
      <c r="H14" s="373">
        <f t="shared" si="1"/>
        <v>52.79143446093506</v>
      </c>
    </row>
    <row r="15" spans="1:8" ht="57.75" customHeight="1">
      <c r="A15" s="9"/>
      <c r="B15" s="9"/>
      <c r="C15" s="9">
        <v>6330</v>
      </c>
      <c r="D15" s="14" t="s">
        <v>563</v>
      </c>
      <c r="E15" s="391">
        <v>0</v>
      </c>
      <c r="F15" s="391">
        <v>1883380</v>
      </c>
      <c r="G15" s="391">
        <v>0</v>
      </c>
      <c r="H15" s="373">
        <f t="shared" si="1"/>
        <v>0</v>
      </c>
    </row>
    <row r="16" spans="1:8" ht="27" customHeight="1">
      <c r="A16" s="370">
        <v>700</v>
      </c>
      <c r="B16" s="370"/>
      <c r="C16" s="370"/>
      <c r="D16" s="371" t="s">
        <v>6</v>
      </c>
      <c r="E16" s="390">
        <f>SUM(E17,E25)</f>
        <v>12229094</v>
      </c>
      <c r="F16" s="390">
        <f>SUM(F17,F25)</f>
        <v>12229094</v>
      </c>
      <c r="G16" s="390">
        <f>SUM(G17,G25)</f>
        <v>6030461.790000001</v>
      </c>
      <c r="H16" s="373">
        <f t="shared" si="1"/>
        <v>49.312416684343106</v>
      </c>
    </row>
    <row r="17" spans="1:8" ht="32.25" customHeight="1">
      <c r="A17" s="9"/>
      <c r="B17" s="9">
        <v>70005</v>
      </c>
      <c r="C17" s="9"/>
      <c r="D17" s="14" t="s">
        <v>229</v>
      </c>
      <c r="E17" s="391">
        <f>SUM(E18:E24)</f>
        <v>12229094</v>
      </c>
      <c r="F17" s="391">
        <f>SUM(F18:F24)</f>
        <v>12229094</v>
      </c>
      <c r="G17" s="391">
        <f>SUM(G18:G24)</f>
        <v>6025299.790000001</v>
      </c>
      <c r="H17" s="373">
        <f t="shared" si="1"/>
        <v>49.27020587134256</v>
      </c>
    </row>
    <row r="18" spans="1:8" ht="30">
      <c r="A18" s="9"/>
      <c r="B18" s="9"/>
      <c r="C18" s="9" t="s">
        <v>230</v>
      </c>
      <c r="D18" s="14" t="s">
        <v>231</v>
      </c>
      <c r="E18" s="391">
        <v>1760000</v>
      </c>
      <c r="F18" s="391">
        <v>1760000</v>
      </c>
      <c r="G18" s="391">
        <v>1163020.67</v>
      </c>
      <c r="H18" s="373">
        <f t="shared" si="1"/>
        <v>66.08071988636364</v>
      </c>
    </row>
    <row r="19" spans="1:8" ht="29.25" customHeight="1">
      <c r="A19" s="9"/>
      <c r="B19" s="9"/>
      <c r="C19" s="9" t="s">
        <v>232</v>
      </c>
      <c r="D19" s="14" t="s">
        <v>233</v>
      </c>
      <c r="E19" s="391">
        <v>30300</v>
      </c>
      <c r="F19" s="391">
        <v>30300</v>
      </c>
      <c r="G19" s="391">
        <v>4784.86</v>
      </c>
      <c r="H19" s="373">
        <f t="shared" si="1"/>
        <v>15.79161716171617</v>
      </c>
    </row>
    <row r="20" spans="1:8" ht="75">
      <c r="A20" s="9"/>
      <c r="B20" s="9"/>
      <c r="C20" s="9" t="s">
        <v>234</v>
      </c>
      <c r="D20" s="14" t="s">
        <v>235</v>
      </c>
      <c r="E20" s="391">
        <v>288295</v>
      </c>
      <c r="F20" s="391">
        <v>288295</v>
      </c>
      <c r="G20" s="391">
        <v>182261.81</v>
      </c>
      <c r="H20" s="373">
        <f t="shared" si="1"/>
        <v>63.22059348930783</v>
      </c>
    </row>
    <row r="21" spans="1:8" ht="45">
      <c r="A21" s="9"/>
      <c r="B21" s="9"/>
      <c r="C21" s="9" t="s">
        <v>236</v>
      </c>
      <c r="D21" s="14" t="s">
        <v>237</v>
      </c>
      <c r="E21" s="391">
        <v>150000</v>
      </c>
      <c r="F21" s="391">
        <v>150000</v>
      </c>
      <c r="G21" s="391">
        <v>178065.38</v>
      </c>
      <c r="H21" s="373">
        <f t="shared" si="1"/>
        <v>118.71025333333334</v>
      </c>
    </row>
    <row r="22" spans="1:8" ht="45">
      <c r="A22" s="9"/>
      <c r="B22" s="9"/>
      <c r="C22" s="9" t="s">
        <v>238</v>
      </c>
      <c r="D22" s="14" t="s">
        <v>239</v>
      </c>
      <c r="E22" s="391">
        <v>9830499</v>
      </c>
      <c r="F22" s="391">
        <v>9830499</v>
      </c>
      <c r="G22" s="391">
        <v>4396366.34</v>
      </c>
      <c r="H22" s="373">
        <f t="shared" si="1"/>
        <v>44.72170069901843</v>
      </c>
    </row>
    <row r="23" spans="1:8" ht="27" customHeight="1">
      <c r="A23" s="9"/>
      <c r="B23" s="9"/>
      <c r="C23" s="9" t="s">
        <v>240</v>
      </c>
      <c r="D23" s="14" t="s">
        <v>241</v>
      </c>
      <c r="E23" s="391">
        <v>170000</v>
      </c>
      <c r="F23" s="391">
        <v>170000</v>
      </c>
      <c r="G23" s="391">
        <v>28848.25</v>
      </c>
      <c r="H23" s="373">
        <f t="shared" si="1"/>
        <v>16.96955882352941</v>
      </c>
    </row>
    <row r="24" spans="1:8" ht="27" customHeight="1">
      <c r="A24" s="9"/>
      <c r="B24" s="9"/>
      <c r="C24" s="393" t="s">
        <v>224</v>
      </c>
      <c r="D24" s="14" t="s">
        <v>225</v>
      </c>
      <c r="E24" s="391">
        <v>0</v>
      </c>
      <c r="F24" s="391">
        <v>0</v>
      </c>
      <c r="G24" s="391">
        <v>71952.48</v>
      </c>
      <c r="H24" s="411" t="s">
        <v>5</v>
      </c>
    </row>
    <row r="25" spans="1:8" ht="27" customHeight="1">
      <c r="A25" s="9"/>
      <c r="B25" s="9">
        <v>70095</v>
      </c>
      <c r="C25" s="9"/>
      <c r="D25" s="14" t="s">
        <v>194</v>
      </c>
      <c r="E25" s="391">
        <f>SUM(E26:E27)</f>
        <v>0</v>
      </c>
      <c r="F25" s="391">
        <f>SUM(F26:F27)</f>
        <v>0</v>
      </c>
      <c r="G25" s="391">
        <f>SUM(G26:G27)</f>
        <v>5162</v>
      </c>
      <c r="H25" s="411" t="s">
        <v>5</v>
      </c>
    </row>
    <row r="26" spans="1:8" ht="27" customHeight="1">
      <c r="A26" s="9"/>
      <c r="B26" s="9"/>
      <c r="C26" s="393" t="s">
        <v>240</v>
      </c>
      <c r="D26" s="14" t="s">
        <v>241</v>
      </c>
      <c r="E26" s="391">
        <v>0</v>
      </c>
      <c r="F26" s="391">
        <v>0</v>
      </c>
      <c r="G26" s="391">
        <v>7.1</v>
      </c>
      <c r="H26" s="411" t="s">
        <v>5</v>
      </c>
    </row>
    <row r="27" spans="1:8" ht="27" customHeight="1">
      <c r="A27" s="9"/>
      <c r="B27" s="9"/>
      <c r="C27" s="393" t="s">
        <v>224</v>
      </c>
      <c r="D27" s="14" t="s">
        <v>225</v>
      </c>
      <c r="E27" s="391">
        <v>0</v>
      </c>
      <c r="F27" s="391">
        <v>0</v>
      </c>
      <c r="G27" s="391">
        <v>5154.9</v>
      </c>
      <c r="H27" s="411" t="s">
        <v>5</v>
      </c>
    </row>
    <row r="28" spans="1:8" ht="27" customHeight="1">
      <c r="A28" s="370">
        <v>710</v>
      </c>
      <c r="B28" s="370"/>
      <c r="C28" s="370"/>
      <c r="D28" s="371" t="s">
        <v>242</v>
      </c>
      <c r="E28" s="390">
        <f>SUM(E29)</f>
        <v>383000</v>
      </c>
      <c r="F28" s="390">
        <f>SUM(F29)</f>
        <v>393000</v>
      </c>
      <c r="G28" s="390">
        <f>SUM(G29)</f>
        <v>170036.79</v>
      </c>
      <c r="H28" s="373">
        <f t="shared" si="1"/>
        <v>43.26635877862596</v>
      </c>
    </row>
    <row r="29" spans="1:8" ht="27" customHeight="1">
      <c r="A29" s="9"/>
      <c r="B29" s="9">
        <v>71035</v>
      </c>
      <c r="C29" s="9"/>
      <c r="D29" s="14" t="s">
        <v>243</v>
      </c>
      <c r="E29" s="391">
        <f>SUM(E30:E31)</f>
        <v>383000</v>
      </c>
      <c r="F29" s="391">
        <f>SUM(F30:F31)</f>
        <v>393000</v>
      </c>
      <c r="G29" s="391">
        <f>SUM(G30:G31)</f>
        <v>170036.79</v>
      </c>
      <c r="H29" s="373">
        <f t="shared" si="1"/>
        <v>43.26635877862596</v>
      </c>
    </row>
    <row r="30" spans="1:8" ht="27" customHeight="1">
      <c r="A30" s="9"/>
      <c r="B30" s="9"/>
      <c r="C30" s="9" t="s">
        <v>222</v>
      </c>
      <c r="D30" s="14" t="s">
        <v>223</v>
      </c>
      <c r="E30" s="391">
        <v>370000</v>
      </c>
      <c r="F30" s="391">
        <v>370000</v>
      </c>
      <c r="G30" s="391">
        <v>163536.79</v>
      </c>
      <c r="H30" s="373">
        <f t="shared" si="1"/>
        <v>44.199132432432435</v>
      </c>
    </row>
    <row r="31" spans="1:8" ht="45">
      <c r="A31" s="9"/>
      <c r="B31" s="9"/>
      <c r="C31" s="9">
        <v>2020</v>
      </c>
      <c r="D31" s="14" t="s">
        <v>244</v>
      </c>
      <c r="E31" s="391">
        <v>13000</v>
      </c>
      <c r="F31" s="391">
        <v>23000</v>
      </c>
      <c r="G31" s="391">
        <v>6500</v>
      </c>
      <c r="H31" s="373">
        <f t="shared" si="1"/>
        <v>28.26086956521739</v>
      </c>
    </row>
    <row r="32" spans="1:8" ht="32.25" customHeight="1">
      <c r="A32" s="370">
        <v>750</v>
      </c>
      <c r="B32" s="370"/>
      <c r="C32" s="370"/>
      <c r="D32" s="371" t="s">
        <v>196</v>
      </c>
      <c r="E32" s="390">
        <f>SUM(E33,E36,E43)</f>
        <v>801043</v>
      </c>
      <c r="F32" s="390">
        <f>SUM(F33,F36,F43)</f>
        <v>2660733</v>
      </c>
      <c r="G32" s="390">
        <f>SUM(G33,G36,G43)</f>
        <v>2543009.13</v>
      </c>
      <c r="H32" s="373">
        <f t="shared" si="1"/>
        <v>95.5755098313134</v>
      </c>
    </row>
    <row r="33" spans="1:8" ht="32.25" customHeight="1">
      <c r="A33" s="9"/>
      <c r="B33" s="9">
        <v>75011</v>
      </c>
      <c r="C33" s="9"/>
      <c r="D33" s="14" t="s">
        <v>246</v>
      </c>
      <c r="E33" s="391">
        <f>SUM(E34:E35)</f>
        <v>359593</v>
      </c>
      <c r="F33" s="391">
        <f>SUM(F34:F35)</f>
        <v>359593</v>
      </c>
      <c r="G33" s="391">
        <f>SUM(G34:G35)</f>
        <v>193615.65</v>
      </c>
      <c r="H33" s="373">
        <f t="shared" si="1"/>
        <v>53.84299749995133</v>
      </c>
    </row>
    <row r="34" spans="1:8" ht="60">
      <c r="A34" s="9"/>
      <c r="B34" s="9"/>
      <c r="C34" s="9">
        <v>2010</v>
      </c>
      <c r="D34" s="14" t="s">
        <v>247</v>
      </c>
      <c r="E34" s="391">
        <v>359343</v>
      </c>
      <c r="F34" s="391">
        <v>359343</v>
      </c>
      <c r="G34" s="391">
        <v>193487</v>
      </c>
      <c r="H34" s="373">
        <f t="shared" si="1"/>
        <v>53.84465538496646</v>
      </c>
    </row>
    <row r="35" spans="1:8" ht="45">
      <c r="A35" s="9"/>
      <c r="B35" s="9"/>
      <c r="C35" s="9">
        <v>2360</v>
      </c>
      <c r="D35" s="14" t="s">
        <v>248</v>
      </c>
      <c r="E35" s="391">
        <v>250</v>
      </c>
      <c r="F35" s="391">
        <v>250</v>
      </c>
      <c r="G35" s="391">
        <v>128.65</v>
      </c>
      <c r="H35" s="373">
        <f t="shared" si="1"/>
        <v>51.46000000000001</v>
      </c>
    </row>
    <row r="36" spans="1:8" ht="29.25" customHeight="1">
      <c r="A36" s="9"/>
      <c r="B36" s="9">
        <v>75023</v>
      </c>
      <c r="C36" s="9"/>
      <c r="D36" s="14" t="s">
        <v>249</v>
      </c>
      <c r="E36" s="391">
        <f>SUM(E37:E42)</f>
        <v>391450</v>
      </c>
      <c r="F36" s="391">
        <f>SUM(F37:F42)</f>
        <v>2228340</v>
      </c>
      <c r="G36" s="391">
        <f>SUM(G37:G42)</f>
        <v>2326562.46</v>
      </c>
      <c r="H36" s="373">
        <f t="shared" si="1"/>
        <v>104.40787581787339</v>
      </c>
    </row>
    <row r="37" spans="1:8" ht="29.25" customHeight="1">
      <c r="A37" s="9"/>
      <c r="B37" s="9"/>
      <c r="C37" s="393" t="s">
        <v>253</v>
      </c>
      <c r="D37" s="14" t="s">
        <v>254</v>
      </c>
      <c r="E37" s="391">
        <v>0</v>
      </c>
      <c r="F37" s="391">
        <v>0</v>
      </c>
      <c r="G37" s="391">
        <v>972</v>
      </c>
      <c r="H37" s="411" t="s">
        <v>5</v>
      </c>
    </row>
    <row r="38" spans="1:8" ht="33" customHeight="1">
      <c r="A38" s="9"/>
      <c r="B38" s="9"/>
      <c r="C38" s="393" t="s">
        <v>309</v>
      </c>
      <c r="D38" s="14" t="s">
        <v>310</v>
      </c>
      <c r="E38" s="391">
        <v>0</v>
      </c>
      <c r="F38" s="391">
        <v>0</v>
      </c>
      <c r="G38" s="391">
        <v>7485</v>
      </c>
      <c r="H38" s="411" t="s">
        <v>5</v>
      </c>
    </row>
    <row r="39" spans="1:8" ht="29.25" customHeight="1">
      <c r="A39" s="9"/>
      <c r="B39" s="9"/>
      <c r="C39" s="9" t="s">
        <v>232</v>
      </c>
      <c r="D39" s="14" t="s">
        <v>233</v>
      </c>
      <c r="E39" s="391">
        <v>30950</v>
      </c>
      <c r="F39" s="391">
        <v>30950</v>
      </c>
      <c r="G39" s="391">
        <v>35691.01</v>
      </c>
      <c r="H39" s="373">
        <f t="shared" si="1"/>
        <v>115.3182875605816</v>
      </c>
    </row>
    <row r="40" spans="1:8" ht="29.25" customHeight="1">
      <c r="A40" s="9"/>
      <c r="B40" s="9"/>
      <c r="C40" s="393" t="s">
        <v>406</v>
      </c>
      <c r="D40" s="14" t="s">
        <v>564</v>
      </c>
      <c r="E40" s="391">
        <v>0</v>
      </c>
      <c r="F40" s="391">
        <v>1836890</v>
      </c>
      <c r="G40" s="391">
        <v>2001980.94</v>
      </c>
      <c r="H40" s="373">
        <f t="shared" si="1"/>
        <v>108.98752456597836</v>
      </c>
    </row>
    <row r="41" spans="1:8" ht="29.25" customHeight="1">
      <c r="A41" s="9"/>
      <c r="B41" s="9"/>
      <c r="C41" s="9" t="s">
        <v>240</v>
      </c>
      <c r="D41" s="14" t="s">
        <v>241</v>
      </c>
      <c r="E41" s="391">
        <v>110000</v>
      </c>
      <c r="F41" s="391">
        <v>110000</v>
      </c>
      <c r="G41" s="391">
        <v>129963.77</v>
      </c>
      <c r="H41" s="373">
        <f t="shared" si="1"/>
        <v>118.14888181818182</v>
      </c>
    </row>
    <row r="42" spans="1:8" ht="29.25" customHeight="1">
      <c r="A42" s="9"/>
      <c r="B42" s="9"/>
      <c r="C42" s="9" t="s">
        <v>224</v>
      </c>
      <c r="D42" s="14" t="s">
        <v>225</v>
      </c>
      <c r="E42" s="391">
        <v>250500</v>
      </c>
      <c r="F42" s="391">
        <v>250500</v>
      </c>
      <c r="G42" s="391">
        <v>150469.74</v>
      </c>
      <c r="H42" s="373">
        <f t="shared" si="1"/>
        <v>60.06776047904191</v>
      </c>
    </row>
    <row r="43" spans="1:8" ht="33.75" customHeight="1">
      <c r="A43" s="9"/>
      <c r="B43" s="9">
        <v>75075</v>
      </c>
      <c r="C43" s="9"/>
      <c r="D43" s="14" t="s">
        <v>250</v>
      </c>
      <c r="E43" s="391">
        <f>SUM(E44:E45)</f>
        <v>50000</v>
      </c>
      <c r="F43" s="391">
        <f>SUM(F44:F45)</f>
        <v>72800</v>
      </c>
      <c r="G43" s="391">
        <f>SUM(G44:G45)</f>
        <v>22831.02</v>
      </c>
      <c r="H43" s="373">
        <f t="shared" si="1"/>
        <v>31.361291208791208</v>
      </c>
    </row>
    <row r="44" spans="1:8" ht="63" customHeight="1">
      <c r="A44" s="9"/>
      <c r="B44" s="9"/>
      <c r="C44" s="9">
        <v>2707</v>
      </c>
      <c r="D44" s="14" t="s">
        <v>322</v>
      </c>
      <c r="E44" s="391">
        <v>50000</v>
      </c>
      <c r="F44" s="391">
        <v>72800</v>
      </c>
      <c r="G44" s="391">
        <v>0</v>
      </c>
      <c r="H44" s="373">
        <f t="shared" si="1"/>
        <v>0</v>
      </c>
    </row>
    <row r="45" spans="1:8" ht="63" customHeight="1">
      <c r="A45" s="9"/>
      <c r="B45" s="9"/>
      <c r="C45" s="9">
        <v>6207</v>
      </c>
      <c r="D45" s="14" t="s">
        <v>228</v>
      </c>
      <c r="E45" s="391">
        <v>0</v>
      </c>
      <c r="F45" s="391">
        <v>0</v>
      </c>
      <c r="G45" s="391">
        <v>22831.02</v>
      </c>
      <c r="H45" s="411" t="s">
        <v>5</v>
      </c>
    </row>
    <row r="46" spans="1:8" ht="45">
      <c r="A46" s="370">
        <v>751</v>
      </c>
      <c r="B46" s="370"/>
      <c r="C46" s="370"/>
      <c r="D46" s="371" t="s">
        <v>198</v>
      </c>
      <c r="E46" s="390">
        <f>SUM(E47,E49)</f>
        <v>10320</v>
      </c>
      <c r="F46" s="390">
        <f>SUM(F47,F49)</f>
        <v>74165</v>
      </c>
      <c r="G46" s="390">
        <f>SUM(G47,G49)</f>
        <v>68845</v>
      </c>
      <c r="H46" s="373">
        <f t="shared" si="1"/>
        <v>92.82680509674375</v>
      </c>
    </row>
    <row r="47" spans="1:8" ht="30">
      <c r="A47" s="9"/>
      <c r="B47" s="9">
        <v>75101</v>
      </c>
      <c r="C47" s="9"/>
      <c r="D47" s="14" t="s">
        <v>199</v>
      </c>
      <c r="E47" s="391">
        <f>SUM(E48)</f>
        <v>10320</v>
      </c>
      <c r="F47" s="391">
        <f>SUM(F48)</f>
        <v>10320</v>
      </c>
      <c r="G47" s="391">
        <f>SUM(G48)</f>
        <v>5160</v>
      </c>
      <c r="H47" s="373">
        <f t="shared" si="1"/>
        <v>50</v>
      </c>
    </row>
    <row r="48" spans="1:8" ht="66.75" customHeight="1">
      <c r="A48" s="9"/>
      <c r="B48" s="9"/>
      <c r="C48" s="9">
        <v>2010</v>
      </c>
      <c r="D48" s="14" t="s">
        <v>247</v>
      </c>
      <c r="E48" s="391">
        <v>10320</v>
      </c>
      <c r="F48" s="391">
        <v>10320</v>
      </c>
      <c r="G48" s="391">
        <v>5160</v>
      </c>
      <c r="H48" s="373">
        <f t="shared" si="1"/>
        <v>50</v>
      </c>
    </row>
    <row r="49" spans="1:8" ht="30" customHeight="1">
      <c r="A49" s="9"/>
      <c r="B49" s="9">
        <v>75113</v>
      </c>
      <c r="C49" s="9"/>
      <c r="D49" s="14" t="s">
        <v>427</v>
      </c>
      <c r="E49" s="391">
        <f>SUM(E50)</f>
        <v>0</v>
      </c>
      <c r="F49" s="391">
        <f>SUM(F50)</f>
        <v>63845</v>
      </c>
      <c r="G49" s="391">
        <f>SUM(G50)</f>
        <v>63685</v>
      </c>
      <c r="H49" s="373">
        <f t="shared" si="1"/>
        <v>99.74939306132039</v>
      </c>
    </row>
    <row r="50" spans="1:8" ht="65.25" customHeight="1">
      <c r="A50" s="9"/>
      <c r="B50" s="9"/>
      <c r="C50" s="9">
        <v>2010</v>
      </c>
      <c r="D50" s="14" t="s">
        <v>247</v>
      </c>
      <c r="E50" s="391">
        <v>0</v>
      </c>
      <c r="F50" s="391">
        <v>63845</v>
      </c>
      <c r="G50" s="391">
        <v>63685</v>
      </c>
      <c r="H50" s="373">
        <f t="shared" si="1"/>
        <v>99.74939306132039</v>
      </c>
    </row>
    <row r="51" spans="1:8" ht="28.5" customHeight="1">
      <c r="A51" s="370">
        <v>752</v>
      </c>
      <c r="B51" s="370"/>
      <c r="C51" s="370"/>
      <c r="D51" s="371" t="s">
        <v>217</v>
      </c>
      <c r="E51" s="390">
        <f aca="true" t="shared" si="2" ref="E51:G52">SUM(E52)</f>
        <v>600</v>
      </c>
      <c r="F51" s="390">
        <f t="shared" si="2"/>
        <v>600</v>
      </c>
      <c r="G51" s="390">
        <f t="shared" si="2"/>
        <v>600</v>
      </c>
      <c r="H51" s="373">
        <f t="shared" si="1"/>
        <v>100</v>
      </c>
    </row>
    <row r="52" spans="1:8" ht="28.5" customHeight="1">
      <c r="A52" s="9"/>
      <c r="B52" s="9">
        <v>75212</v>
      </c>
      <c r="C52" s="9"/>
      <c r="D52" s="14" t="s">
        <v>218</v>
      </c>
      <c r="E52" s="391">
        <f t="shared" si="2"/>
        <v>600</v>
      </c>
      <c r="F52" s="391">
        <f t="shared" si="2"/>
        <v>600</v>
      </c>
      <c r="G52" s="391">
        <f t="shared" si="2"/>
        <v>600</v>
      </c>
      <c r="H52" s="373">
        <f t="shared" si="1"/>
        <v>100</v>
      </c>
    </row>
    <row r="53" spans="1:8" ht="60">
      <c r="A53" s="9"/>
      <c r="B53" s="9"/>
      <c r="C53" s="9">
        <v>2010</v>
      </c>
      <c r="D53" s="14" t="s">
        <v>247</v>
      </c>
      <c r="E53" s="391">
        <v>600</v>
      </c>
      <c r="F53" s="391">
        <v>600</v>
      </c>
      <c r="G53" s="391">
        <v>600</v>
      </c>
      <c r="H53" s="373">
        <f t="shared" si="1"/>
        <v>100</v>
      </c>
    </row>
    <row r="54" spans="1:8" ht="30">
      <c r="A54" s="370">
        <v>754</v>
      </c>
      <c r="B54" s="370"/>
      <c r="C54" s="370"/>
      <c r="D54" s="371" t="s">
        <v>200</v>
      </c>
      <c r="E54" s="390">
        <f>SUM(E55,E57)</f>
        <v>251340</v>
      </c>
      <c r="F54" s="390">
        <f>SUM(F55,F57)</f>
        <v>251340</v>
      </c>
      <c r="G54" s="390">
        <f>SUM(G55,G57)</f>
        <v>106213.12</v>
      </c>
      <c r="H54" s="373">
        <f t="shared" si="1"/>
        <v>42.25874114744967</v>
      </c>
    </row>
    <row r="55" spans="1:8" ht="30" customHeight="1">
      <c r="A55" s="9"/>
      <c r="B55" s="9">
        <v>75414</v>
      </c>
      <c r="C55" s="9"/>
      <c r="D55" s="14" t="s">
        <v>201</v>
      </c>
      <c r="E55" s="391">
        <f>SUM(E56)</f>
        <v>1000</v>
      </c>
      <c r="F55" s="391">
        <f>SUM(F56)</f>
        <v>1000</v>
      </c>
      <c r="G55" s="391">
        <f>SUM(G56)</f>
        <v>1000</v>
      </c>
      <c r="H55" s="373">
        <f t="shared" si="1"/>
        <v>100</v>
      </c>
    </row>
    <row r="56" spans="1:8" ht="60">
      <c r="A56" s="9"/>
      <c r="B56" s="9"/>
      <c r="C56" s="9">
        <v>2010</v>
      </c>
      <c r="D56" s="14" t="s">
        <v>247</v>
      </c>
      <c r="E56" s="391">
        <v>1000</v>
      </c>
      <c r="F56" s="391">
        <v>1000</v>
      </c>
      <c r="G56" s="391">
        <v>1000</v>
      </c>
      <c r="H56" s="373">
        <f t="shared" si="1"/>
        <v>100</v>
      </c>
    </row>
    <row r="57" spans="1:8" ht="28.5" customHeight="1">
      <c r="A57" s="9"/>
      <c r="B57" s="9">
        <v>75416</v>
      </c>
      <c r="C57" s="9"/>
      <c r="D57" s="14" t="s">
        <v>252</v>
      </c>
      <c r="E57" s="391">
        <f>SUM(E58:E60)</f>
        <v>250340</v>
      </c>
      <c r="F57" s="391">
        <f>SUM(F58:F60)</f>
        <v>250340</v>
      </c>
      <c r="G57" s="391">
        <f>SUM(G58:G60)</f>
        <v>105213.12</v>
      </c>
      <c r="H57" s="373">
        <f t="shared" si="1"/>
        <v>42.02808979787489</v>
      </c>
    </row>
    <row r="58" spans="1:8" ht="30" customHeight="1">
      <c r="A58" s="9"/>
      <c r="B58" s="9"/>
      <c r="C58" s="9" t="s">
        <v>253</v>
      </c>
      <c r="D58" s="14" t="s">
        <v>254</v>
      </c>
      <c r="E58" s="391">
        <v>250000</v>
      </c>
      <c r="F58" s="391">
        <v>250000</v>
      </c>
      <c r="G58" s="391">
        <v>104875.12</v>
      </c>
      <c r="H58" s="373">
        <f t="shared" si="1"/>
        <v>41.950048</v>
      </c>
    </row>
    <row r="59" spans="1:8" ht="30" customHeight="1">
      <c r="A59" s="9"/>
      <c r="B59" s="9"/>
      <c r="C59" s="393" t="s">
        <v>240</v>
      </c>
      <c r="D59" s="14" t="s">
        <v>241</v>
      </c>
      <c r="E59" s="391">
        <v>0</v>
      </c>
      <c r="F59" s="391">
        <v>0</v>
      </c>
      <c r="G59" s="391">
        <v>4.38</v>
      </c>
      <c r="H59" s="411" t="s">
        <v>5</v>
      </c>
    </row>
    <row r="60" spans="1:8" ht="27.75" customHeight="1">
      <c r="A60" s="9"/>
      <c r="B60" s="9"/>
      <c r="C60" s="9" t="s">
        <v>224</v>
      </c>
      <c r="D60" s="14" t="s">
        <v>225</v>
      </c>
      <c r="E60" s="391">
        <v>340</v>
      </c>
      <c r="F60" s="391">
        <v>340</v>
      </c>
      <c r="G60" s="391">
        <v>333.62</v>
      </c>
      <c r="H60" s="373">
        <f t="shared" si="1"/>
        <v>98.12352941176471</v>
      </c>
    </row>
    <row r="61" spans="1:8" ht="60">
      <c r="A61" s="370">
        <v>756</v>
      </c>
      <c r="B61" s="370"/>
      <c r="C61" s="370"/>
      <c r="D61" s="371" t="s">
        <v>255</v>
      </c>
      <c r="E61" s="390">
        <f>SUM(E62,E65,E73,E83,E90)</f>
        <v>89928822</v>
      </c>
      <c r="F61" s="390">
        <f>SUM(F62,F65,F73,F83,F90)</f>
        <v>89928822</v>
      </c>
      <c r="G61" s="390">
        <f>SUM(G62,G65,G73,G83,G90)</f>
        <v>43732884.97</v>
      </c>
      <c r="H61" s="373">
        <f t="shared" si="1"/>
        <v>48.63055469580153</v>
      </c>
    </row>
    <row r="62" spans="1:8" ht="30.75" customHeight="1">
      <c r="A62" s="9"/>
      <c r="B62" s="9">
        <v>75601</v>
      </c>
      <c r="C62" s="9"/>
      <c r="D62" s="14" t="s">
        <v>256</v>
      </c>
      <c r="E62" s="391">
        <f>SUM(E63:E64)</f>
        <v>175600</v>
      </c>
      <c r="F62" s="391">
        <f>SUM(F63:F64)</f>
        <v>175600</v>
      </c>
      <c r="G62" s="391">
        <f>SUM(G63:G64)</f>
        <v>14922.390000000001</v>
      </c>
      <c r="H62" s="373">
        <f t="shared" si="1"/>
        <v>8.497944191343965</v>
      </c>
    </row>
    <row r="63" spans="1:8" ht="30">
      <c r="A63" s="9"/>
      <c r="B63" s="9"/>
      <c r="C63" s="9" t="s">
        <v>257</v>
      </c>
      <c r="D63" s="14" t="s">
        <v>258</v>
      </c>
      <c r="E63" s="391">
        <v>175600</v>
      </c>
      <c r="F63" s="391">
        <v>175600</v>
      </c>
      <c r="G63" s="391">
        <v>14656.2</v>
      </c>
      <c r="H63" s="373">
        <f t="shared" si="1"/>
        <v>8.346355353075172</v>
      </c>
    </row>
    <row r="64" spans="1:8" ht="36.75" customHeight="1">
      <c r="A64" s="9"/>
      <c r="B64" s="9"/>
      <c r="C64" s="393" t="s">
        <v>268</v>
      </c>
      <c r="D64" s="14" t="s">
        <v>269</v>
      </c>
      <c r="E64" s="391">
        <v>0</v>
      </c>
      <c r="F64" s="391">
        <v>0</v>
      </c>
      <c r="G64" s="391">
        <v>266.19</v>
      </c>
      <c r="H64" s="411" t="s">
        <v>5</v>
      </c>
    </row>
    <row r="65" spans="1:8" ht="60">
      <c r="A65" s="9"/>
      <c r="B65" s="9">
        <v>75615</v>
      </c>
      <c r="C65" s="9"/>
      <c r="D65" s="14" t="s">
        <v>259</v>
      </c>
      <c r="E65" s="391">
        <f>SUM(E66:E72)</f>
        <v>20292100</v>
      </c>
      <c r="F65" s="391">
        <f>SUM(F66:F72)</f>
        <v>20292100</v>
      </c>
      <c r="G65" s="391">
        <f>SUM(G66:G72)</f>
        <v>10880027.26</v>
      </c>
      <c r="H65" s="373">
        <f t="shared" si="1"/>
        <v>53.61705915109821</v>
      </c>
    </row>
    <row r="66" spans="1:8" ht="24.75" customHeight="1">
      <c r="A66" s="9"/>
      <c r="B66" s="9"/>
      <c r="C66" s="9" t="s">
        <v>260</v>
      </c>
      <c r="D66" s="14" t="s">
        <v>261</v>
      </c>
      <c r="E66" s="391">
        <v>19200000</v>
      </c>
      <c r="F66" s="391">
        <v>19200000</v>
      </c>
      <c r="G66" s="391">
        <v>10425295.56</v>
      </c>
      <c r="H66" s="373">
        <f t="shared" si="1"/>
        <v>54.29841437500001</v>
      </c>
    </row>
    <row r="67" spans="1:8" ht="24.75" customHeight="1">
      <c r="A67" s="9"/>
      <c r="B67" s="9"/>
      <c r="C67" s="9" t="s">
        <v>262</v>
      </c>
      <c r="D67" s="14" t="s">
        <v>263</v>
      </c>
      <c r="E67" s="391">
        <v>41600</v>
      </c>
      <c r="F67" s="391">
        <v>41600</v>
      </c>
      <c r="G67" s="391">
        <v>27358.6</v>
      </c>
      <c r="H67" s="373">
        <f t="shared" si="1"/>
        <v>65.76586538461538</v>
      </c>
    </row>
    <row r="68" spans="1:8" ht="24.75" customHeight="1">
      <c r="A68" s="9"/>
      <c r="B68" s="9"/>
      <c r="C68" s="393" t="s">
        <v>373</v>
      </c>
      <c r="D68" s="14" t="s">
        <v>374</v>
      </c>
      <c r="E68" s="391">
        <v>0</v>
      </c>
      <c r="F68" s="391">
        <v>0</v>
      </c>
      <c r="G68" s="391">
        <v>76</v>
      </c>
      <c r="H68" s="411" t="s">
        <v>5</v>
      </c>
    </row>
    <row r="69" spans="1:8" ht="27.75" customHeight="1">
      <c r="A69" s="9"/>
      <c r="B69" s="9"/>
      <c r="C69" s="9" t="s">
        <v>264</v>
      </c>
      <c r="D69" s="14" t="s">
        <v>265</v>
      </c>
      <c r="E69" s="391">
        <v>428500</v>
      </c>
      <c r="F69" s="391">
        <v>428500</v>
      </c>
      <c r="G69" s="391">
        <v>245313.69</v>
      </c>
      <c r="H69" s="373">
        <f t="shared" si="1"/>
        <v>57.24940256709452</v>
      </c>
    </row>
    <row r="70" spans="1:8" ht="27.75" customHeight="1">
      <c r="A70" s="9"/>
      <c r="B70" s="9"/>
      <c r="C70" s="9" t="s">
        <v>266</v>
      </c>
      <c r="D70" s="14" t="s">
        <v>267</v>
      </c>
      <c r="E70" s="391">
        <v>542000</v>
      </c>
      <c r="F70" s="391">
        <v>542000</v>
      </c>
      <c r="G70" s="391">
        <v>155469</v>
      </c>
      <c r="H70" s="373">
        <f t="shared" si="1"/>
        <v>28.684317343173433</v>
      </c>
    </row>
    <row r="71" spans="1:8" ht="30">
      <c r="A71" s="9"/>
      <c r="B71" s="9"/>
      <c r="C71" s="9" t="s">
        <v>268</v>
      </c>
      <c r="D71" s="14" t="s">
        <v>269</v>
      </c>
      <c r="E71" s="391">
        <v>80000</v>
      </c>
      <c r="F71" s="391">
        <v>80000</v>
      </c>
      <c r="G71" s="391">
        <v>24830.41</v>
      </c>
      <c r="H71" s="373">
        <f t="shared" si="1"/>
        <v>31.0380125</v>
      </c>
    </row>
    <row r="72" spans="1:8" ht="42.75" customHeight="1">
      <c r="A72" s="9"/>
      <c r="B72" s="9"/>
      <c r="C72" s="9">
        <v>2680</v>
      </c>
      <c r="D72" s="14" t="s">
        <v>565</v>
      </c>
      <c r="E72" s="391">
        <v>0</v>
      </c>
      <c r="F72" s="391">
        <v>0</v>
      </c>
      <c r="G72" s="391">
        <v>1684</v>
      </c>
      <c r="H72" s="411" t="s">
        <v>5</v>
      </c>
    </row>
    <row r="73" spans="1:8" ht="60">
      <c r="A73" s="9"/>
      <c r="B73" s="9">
        <v>75616</v>
      </c>
      <c r="C73" s="9"/>
      <c r="D73" s="14" t="s">
        <v>270</v>
      </c>
      <c r="E73" s="391">
        <f>SUM(E74:E82)</f>
        <v>10874500</v>
      </c>
      <c r="F73" s="391">
        <f>SUM(F74:F82)</f>
        <v>10874500</v>
      </c>
      <c r="G73" s="391">
        <f>SUM(G74:G82)</f>
        <v>5650650.67</v>
      </c>
      <c r="H73" s="373">
        <f t="shared" si="1"/>
        <v>51.9623952365626</v>
      </c>
    </row>
    <row r="74" spans="1:8" ht="24" customHeight="1">
      <c r="A74" s="9"/>
      <c r="B74" s="9"/>
      <c r="C74" s="9" t="s">
        <v>260</v>
      </c>
      <c r="D74" s="14" t="s">
        <v>261</v>
      </c>
      <c r="E74" s="391">
        <v>7800000</v>
      </c>
      <c r="F74" s="391">
        <v>7800000</v>
      </c>
      <c r="G74" s="391">
        <v>4623995.3</v>
      </c>
      <c r="H74" s="373">
        <f t="shared" si="1"/>
        <v>59.28199102564102</v>
      </c>
    </row>
    <row r="75" spans="1:8" ht="24" customHeight="1">
      <c r="A75" s="9"/>
      <c r="B75" s="9"/>
      <c r="C75" s="9" t="s">
        <v>262</v>
      </c>
      <c r="D75" s="14" t="s">
        <v>263</v>
      </c>
      <c r="E75" s="391">
        <v>31000</v>
      </c>
      <c r="F75" s="391">
        <v>31000</v>
      </c>
      <c r="G75" s="391">
        <v>23418.85</v>
      </c>
      <c r="H75" s="373">
        <f t="shared" si="1"/>
        <v>75.54467741935483</v>
      </c>
    </row>
    <row r="76" spans="1:9" ht="24" customHeight="1">
      <c r="A76" s="9"/>
      <c r="B76" s="9"/>
      <c r="C76" s="393" t="s">
        <v>373</v>
      </c>
      <c r="D76" s="14" t="s">
        <v>374</v>
      </c>
      <c r="E76" s="391">
        <v>0</v>
      </c>
      <c r="F76" s="391">
        <v>0</v>
      </c>
      <c r="G76" s="391">
        <v>91</v>
      </c>
      <c r="H76" s="411" t="s">
        <v>5</v>
      </c>
      <c r="I76" s="397"/>
    </row>
    <row r="77" spans="1:8" ht="27.75" customHeight="1">
      <c r="A77" s="9"/>
      <c r="B77" s="9"/>
      <c r="C77" s="9" t="s">
        <v>264</v>
      </c>
      <c r="D77" s="14" t="s">
        <v>265</v>
      </c>
      <c r="E77" s="391">
        <v>460000</v>
      </c>
      <c r="F77" s="391">
        <v>460000</v>
      </c>
      <c r="G77" s="391">
        <v>316018.78</v>
      </c>
      <c r="H77" s="373">
        <f t="shared" si="1"/>
        <v>68.6997347826087</v>
      </c>
    </row>
    <row r="78" spans="1:8" ht="27.75" customHeight="1">
      <c r="A78" s="9"/>
      <c r="B78" s="9"/>
      <c r="C78" s="9" t="s">
        <v>271</v>
      </c>
      <c r="D78" s="14" t="s">
        <v>272</v>
      </c>
      <c r="E78" s="391">
        <v>330000</v>
      </c>
      <c r="F78" s="391">
        <v>330000</v>
      </c>
      <c r="G78" s="391">
        <v>61325</v>
      </c>
      <c r="H78" s="373">
        <f t="shared" si="1"/>
        <v>18.583333333333332</v>
      </c>
    </row>
    <row r="79" spans="1:8" ht="27.75" customHeight="1">
      <c r="A79" s="9"/>
      <c r="B79" s="9"/>
      <c r="C79" s="9" t="s">
        <v>273</v>
      </c>
      <c r="D79" s="14" t="s">
        <v>274</v>
      </c>
      <c r="E79" s="391">
        <v>15500</v>
      </c>
      <c r="F79" s="391">
        <v>15500</v>
      </c>
      <c r="G79" s="391">
        <v>6141</v>
      </c>
      <c r="H79" s="373">
        <f t="shared" si="1"/>
        <v>39.619354838709675</v>
      </c>
    </row>
    <row r="80" spans="1:8" ht="27.75" customHeight="1">
      <c r="A80" s="9"/>
      <c r="B80" s="9"/>
      <c r="C80" s="9" t="s">
        <v>275</v>
      </c>
      <c r="D80" s="14" t="s">
        <v>276</v>
      </c>
      <c r="E80" s="391">
        <v>200000</v>
      </c>
      <c r="F80" s="391">
        <v>200000</v>
      </c>
      <c r="G80" s="391">
        <v>88168.5</v>
      </c>
      <c r="H80" s="373">
        <f t="shared" si="1"/>
        <v>44.084250000000004</v>
      </c>
    </row>
    <row r="81" spans="1:8" ht="25.5" customHeight="1">
      <c r="A81" s="9"/>
      <c r="B81" s="9"/>
      <c r="C81" s="9" t="s">
        <v>266</v>
      </c>
      <c r="D81" s="14" t="s">
        <v>267</v>
      </c>
      <c r="E81" s="391">
        <v>1960000</v>
      </c>
      <c r="F81" s="391">
        <v>1960000</v>
      </c>
      <c r="G81" s="391">
        <v>427682</v>
      </c>
      <c r="H81" s="373">
        <f t="shared" si="1"/>
        <v>21.820510204081632</v>
      </c>
    </row>
    <row r="82" spans="1:8" ht="30">
      <c r="A82" s="9"/>
      <c r="B82" s="9"/>
      <c r="C82" s="9" t="s">
        <v>268</v>
      </c>
      <c r="D82" s="14" t="s">
        <v>269</v>
      </c>
      <c r="E82" s="391">
        <v>78000</v>
      </c>
      <c r="F82" s="391">
        <v>78000</v>
      </c>
      <c r="G82" s="391">
        <v>103810.24</v>
      </c>
      <c r="H82" s="373">
        <f t="shared" si="1"/>
        <v>133.0900512820513</v>
      </c>
    </row>
    <row r="83" spans="1:8" ht="45">
      <c r="A83" s="9"/>
      <c r="B83" s="9">
        <v>75618</v>
      </c>
      <c r="C83" s="9"/>
      <c r="D83" s="14" t="s">
        <v>277</v>
      </c>
      <c r="E83" s="391">
        <f>SUM(E84:E89)</f>
        <v>11930400</v>
      </c>
      <c r="F83" s="391">
        <f>SUM(F84:F89)</f>
        <v>11930400</v>
      </c>
      <c r="G83" s="391">
        <f>SUM(G84:G89)</f>
        <v>6694393.26</v>
      </c>
      <c r="H83" s="373">
        <f t="shared" si="1"/>
        <v>56.112060450613555</v>
      </c>
    </row>
    <row r="84" spans="1:8" ht="30.75" customHeight="1">
      <c r="A84" s="9"/>
      <c r="B84" s="9"/>
      <c r="C84" s="9" t="s">
        <v>278</v>
      </c>
      <c r="D84" s="14" t="s">
        <v>279</v>
      </c>
      <c r="E84" s="391">
        <v>1550000</v>
      </c>
      <c r="F84" s="391">
        <v>1550000</v>
      </c>
      <c r="G84" s="391">
        <v>706628.86</v>
      </c>
      <c r="H84" s="373">
        <f t="shared" si="1"/>
        <v>45.58895870967742</v>
      </c>
    </row>
    <row r="85" spans="1:8" ht="31.5" customHeight="1">
      <c r="A85" s="9"/>
      <c r="B85" s="9"/>
      <c r="C85" s="9" t="s">
        <v>280</v>
      </c>
      <c r="D85" s="14" t="s">
        <v>281</v>
      </c>
      <c r="E85" s="391">
        <v>1250000</v>
      </c>
      <c r="F85" s="391">
        <v>1250000</v>
      </c>
      <c r="G85" s="391">
        <v>952193.27</v>
      </c>
      <c r="H85" s="373">
        <f t="shared" si="1"/>
        <v>76.1754616</v>
      </c>
    </row>
    <row r="86" spans="1:8" ht="45">
      <c r="A86" s="9"/>
      <c r="B86" s="9"/>
      <c r="C86" s="9" t="s">
        <v>282</v>
      </c>
      <c r="D86" s="14" t="s">
        <v>283</v>
      </c>
      <c r="E86" s="391">
        <v>9127000</v>
      </c>
      <c r="F86" s="391">
        <v>9127000</v>
      </c>
      <c r="G86" s="391">
        <v>5030254.26</v>
      </c>
      <c r="H86" s="373">
        <f t="shared" si="1"/>
        <v>55.11399430261859</v>
      </c>
    </row>
    <row r="87" spans="1:8" ht="30" customHeight="1">
      <c r="A87" s="9"/>
      <c r="B87" s="9"/>
      <c r="C87" s="9" t="s">
        <v>284</v>
      </c>
      <c r="D87" s="14" t="s">
        <v>285</v>
      </c>
      <c r="E87" s="391">
        <v>1000</v>
      </c>
      <c r="F87" s="391">
        <v>1000</v>
      </c>
      <c r="G87" s="391">
        <v>1445</v>
      </c>
      <c r="H87" s="373">
        <f aca="true" t="shared" si="3" ref="H87:H182">G87/F87*100</f>
        <v>144.5</v>
      </c>
    </row>
    <row r="88" spans="1:8" ht="36" customHeight="1">
      <c r="A88" s="9"/>
      <c r="B88" s="9"/>
      <c r="C88" s="393" t="s">
        <v>268</v>
      </c>
      <c r="D88" s="14" t="s">
        <v>269</v>
      </c>
      <c r="E88" s="391">
        <v>0</v>
      </c>
      <c r="F88" s="391">
        <v>0</v>
      </c>
      <c r="G88" s="391">
        <v>19.34</v>
      </c>
      <c r="H88" s="411" t="s">
        <v>5</v>
      </c>
    </row>
    <row r="89" spans="1:8" ht="33.75" customHeight="1">
      <c r="A89" s="9"/>
      <c r="B89" s="9"/>
      <c r="C89" s="9" t="s">
        <v>240</v>
      </c>
      <c r="D89" s="14" t="s">
        <v>241</v>
      </c>
      <c r="E89" s="391">
        <v>2400</v>
      </c>
      <c r="F89" s="391">
        <v>2400</v>
      </c>
      <c r="G89" s="391">
        <v>3852.53</v>
      </c>
      <c r="H89" s="373">
        <f t="shared" si="3"/>
        <v>160.52208333333334</v>
      </c>
    </row>
    <row r="90" spans="1:8" ht="30">
      <c r="A90" s="9"/>
      <c r="B90" s="9">
        <v>75621</v>
      </c>
      <c r="C90" s="9"/>
      <c r="D90" s="14" t="s">
        <v>286</v>
      </c>
      <c r="E90" s="391">
        <f>SUM(E91:E92)</f>
        <v>46656222</v>
      </c>
      <c r="F90" s="391">
        <f>SUM(F91:F92)</f>
        <v>46656222</v>
      </c>
      <c r="G90" s="391">
        <f>SUM(G91:G92)</f>
        <v>20492891.39</v>
      </c>
      <c r="H90" s="373">
        <f t="shared" si="3"/>
        <v>43.92316932562606</v>
      </c>
    </row>
    <row r="91" spans="1:8" ht="30" customHeight="1">
      <c r="A91" s="9"/>
      <c r="B91" s="9"/>
      <c r="C91" s="9" t="s">
        <v>287</v>
      </c>
      <c r="D91" s="14" t="s">
        <v>288</v>
      </c>
      <c r="E91" s="391">
        <v>44826222</v>
      </c>
      <c r="F91" s="391">
        <v>44826222</v>
      </c>
      <c r="G91" s="391">
        <v>19855859</v>
      </c>
      <c r="H91" s="373">
        <f t="shared" si="3"/>
        <v>44.295187312461884</v>
      </c>
    </row>
    <row r="92" spans="1:8" ht="30" customHeight="1">
      <c r="A92" s="9"/>
      <c r="B92" s="9"/>
      <c r="C92" s="9" t="s">
        <v>289</v>
      </c>
      <c r="D92" s="14" t="s">
        <v>290</v>
      </c>
      <c r="E92" s="391">
        <v>1830000</v>
      </c>
      <c r="F92" s="391">
        <v>1830000</v>
      </c>
      <c r="G92" s="391">
        <v>637032.39</v>
      </c>
      <c r="H92" s="373">
        <f t="shared" si="3"/>
        <v>34.8105131147541</v>
      </c>
    </row>
    <row r="93" spans="1:8" ht="27" customHeight="1">
      <c r="A93" s="370">
        <v>758</v>
      </c>
      <c r="B93" s="370"/>
      <c r="C93" s="370"/>
      <c r="D93" s="371" t="s">
        <v>291</v>
      </c>
      <c r="E93" s="390">
        <f>SUM(E94,E96)</f>
        <v>30703903</v>
      </c>
      <c r="F93" s="390">
        <f>SUM(F94,F96)</f>
        <v>31311594</v>
      </c>
      <c r="G93" s="390">
        <f>SUM(G94,G96)</f>
        <v>19090852.5</v>
      </c>
      <c r="H93" s="373">
        <f t="shared" si="3"/>
        <v>60.97055454921906</v>
      </c>
    </row>
    <row r="94" spans="1:8" ht="30">
      <c r="A94" s="9"/>
      <c r="B94" s="9">
        <v>75801</v>
      </c>
      <c r="C94" s="9"/>
      <c r="D94" s="14" t="s">
        <v>292</v>
      </c>
      <c r="E94" s="391">
        <f>SUM(E95)</f>
        <v>30358903</v>
      </c>
      <c r="F94" s="391">
        <f>SUM(F95)</f>
        <v>30696594</v>
      </c>
      <c r="G94" s="391">
        <f>SUM(G95)</f>
        <v>18890208</v>
      </c>
      <c r="H94" s="373">
        <f t="shared" si="3"/>
        <v>61.538449510066165</v>
      </c>
    </row>
    <row r="95" spans="1:8" ht="29.25" customHeight="1">
      <c r="A95" s="9"/>
      <c r="B95" s="9"/>
      <c r="C95" s="9">
        <v>2920</v>
      </c>
      <c r="D95" s="14" t="s">
        <v>293</v>
      </c>
      <c r="E95" s="391">
        <v>30358903</v>
      </c>
      <c r="F95" s="391">
        <v>30696594</v>
      </c>
      <c r="G95" s="391">
        <v>18890208</v>
      </c>
      <c r="H95" s="373">
        <f t="shared" si="3"/>
        <v>61.538449510066165</v>
      </c>
    </row>
    <row r="96" spans="1:8" ht="31.5" customHeight="1">
      <c r="A96" s="9"/>
      <c r="B96" s="9">
        <v>75814</v>
      </c>
      <c r="C96" s="9"/>
      <c r="D96" s="14" t="s">
        <v>294</v>
      </c>
      <c r="E96" s="391">
        <f>SUM(E97)</f>
        <v>345000</v>
      </c>
      <c r="F96" s="391">
        <f>SUM(F97)</f>
        <v>615000</v>
      </c>
      <c r="G96" s="391">
        <f>SUM(G97)</f>
        <v>200644.5</v>
      </c>
      <c r="H96" s="373">
        <f t="shared" si="3"/>
        <v>32.62512195121951</v>
      </c>
    </row>
    <row r="97" spans="1:8" ht="31.5" customHeight="1">
      <c r="A97" s="9"/>
      <c r="B97" s="9"/>
      <c r="C97" s="9" t="s">
        <v>224</v>
      </c>
      <c r="D97" s="14" t="s">
        <v>295</v>
      </c>
      <c r="E97" s="391">
        <v>345000</v>
      </c>
      <c r="F97" s="391">
        <v>615000</v>
      </c>
      <c r="G97" s="391">
        <v>200644.5</v>
      </c>
      <c r="H97" s="373">
        <f t="shared" si="3"/>
        <v>32.62512195121951</v>
      </c>
    </row>
    <row r="98" spans="1:8" ht="31.5" customHeight="1">
      <c r="A98" s="370">
        <v>801</v>
      </c>
      <c r="B98" s="370"/>
      <c r="C98" s="370"/>
      <c r="D98" s="371" t="s">
        <v>8</v>
      </c>
      <c r="E98" s="390">
        <f>SUM(E99,E106,E113)</f>
        <v>3499393</v>
      </c>
      <c r="F98" s="390">
        <f>SUM(F99,F106,F113)</f>
        <v>3572782</v>
      </c>
      <c r="G98" s="390">
        <f>SUM(G99,G106,G113)</f>
        <v>1729833.97</v>
      </c>
      <c r="H98" s="373">
        <f t="shared" si="3"/>
        <v>48.417003052523214</v>
      </c>
    </row>
    <row r="99" spans="1:8" ht="31.5" customHeight="1">
      <c r="A99" s="9"/>
      <c r="B99" s="9">
        <v>80101</v>
      </c>
      <c r="C99" s="9"/>
      <c r="D99" s="14" t="s">
        <v>9</v>
      </c>
      <c r="E99" s="391">
        <f>SUM(E100:E105)</f>
        <v>95574</v>
      </c>
      <c r="F99" s="391">
        <f>SUM(F100:F105)</f>
        <v>120632</v>
      </c>
      <c r="G99" s="391">
        <f>SUM(G100:G105)</f>
        <v>99066.68</v>
      </c>
      <c r="H99" s="373">
        <f t="shared" si="3"/>
        <v>82.12305192652032</v>
      </c>
    </row>
    <row r="100" spans="1:8" ht="75">
      <c r="A100" s="9"/>
      <c r="B100" s="9"/>
      <c r="C100" s="9" t="s">
        <v>234</v>
      </c>
      <c r="D100" s="14" t="s">
        <v>296</v>
      </c>
      <c r="E100" s="391">
        <v>9404</v>
      </c>
      <c r="F100" s="391">
        <v>9404</v>
      </c>
      <c r="G100" s="391">
        <v>4584.5</v>
      </c>
      <c r="H100" s="373">
        <f t="shared" si="3"/>
        <v>48.75053168864313</v>
      </c>
    </row>
    <row r="101" spans="1:8" ht="28.5" customHeight="1">
      <c r="A101" s="9"/>
      <c r="B101" s="9"/>
      <c r="C101" s="9" t="s">
        <v>222</v>
      </c>
      <c r="D101" s="14" t="s">
        <v>251</v>
      </c>
      <c r="E101" s="391">
        <v>86170</v>
      </c>
      <c r="F101" s="391">
        <v>86170</v>
      </c>
      <c r="G101" s="391">
        <v>68992.5</v>
      </c>
      <c r="H101" s="373">
        <f t="shared" si="3"/>
        <v>80.06556806313102</v>
      </c>
    </row>
    <row r="102" spans="1:8" ht="28.5" customHeight="1">
      <c r="A102" s="9"/>
      <c r="B102" s="9"/>
      <c r="C102" s="393" t="s">
        <v>428</v>
      </c>
      <c r="D102" s="14" t="s">
        <v>429</v>
      </c>
      <c r="E102" s="391">
        <v>0</v>
      </c>
      <c r="F102" s="391">
        <v>4766</v>
      </c>
      <c r="G102" s="391">
        <v>4766</v>
      </c>
      <c r="H102" s="373">
        <f t="shared" si="3"/>
        <v>100</v>
      </c>
    </row>
    <row r="103" spans="1:8" ht="28.5" customHeight="1">
      <c r="A103" s="9"/>
      <c r="B103" s="9"/>
      <c r="C103" s="393" t="s">
        <v>240</v>
      </c>
      <c r="D103" s="14" t="s">
        <v>241</v>
      </c>
      <c r="E103" s="391">
        <v>0</v>
      </c>
      <c r="F103" s="391">
        <v>0</v>
      </c>
      <c r="G103" s="391">
        <v>56.39</v>
      </c>
      <c r="H103" s="411" t="s">
        <v>5</v>
      </c>
    </row>
    <row r="104" spans="1:8" ht="28.5" customHeight="1">
      <c r="A104" s="9"/>
      <c r="B104" s="9"/>
      <c r="C104" s="393" t="s">
        <v>224</v>
      </c>
      <c r="D104" s="14" t="s">
        <v>225</v>
      </c>
      <c r="E104" s="391">
        <v>0</v>
      </c>
      <c r="F104" s="391">
        <v>8292</v>
      </c>
      <c r="G104" s="391">
        <v>8667.29</v>
      </c>
      <c r="H104" s="373">
        <f t="shared" si="3"/>
        <v>104.52592860588521</v>
      </c>
    </row>
    <row r="105" spans="1:8" ht="45">
      <c r="A105" s="9"/>
      <c r="B105" s="9"/>
      <c r="C105" s="9">
        <v>2030</v>
      </c>
      <c r="D105" s="14" t="s">
        <v>304</v>
      </c>
      <c r="E105" s="391">
        <v>0</v>
      </c>
      <c r="F105" s="391">
        <v>12000</v>
      </c>
      <c r="G105" s="391">
        <v>12000</v>
      </c>
      <c r="H105" s="373">
        <f t="shared" si="3"/>
        <v>100</v>
      </c>
    </row>
    <row r="106" spans="1:8" ht="34.5" customHeight="1">
      <c r="A106" s="9"/>
      <c r="B106" s="9">
        <v>80104</v>
      </c>
      <c r="C106" s="9"/>
      <c r="D106" s="14" t="s">
        <v>146</v>
      </c>
      <c r="E106" s="391">
        <f>SUM(E107:E112)</f>
        <v>3402380</v>
      </c>
      <c r="F106" s="391">
        <f>SUM(F107:F112)</f>
        <v>3450711</v>
      </c>
      <c r="G106" s="391">
        <f>SUM(G107:G112)</f>
        <v>1629638.06</v>
      </c>
      <c r="H106" s="373">
        <f t="shared" si="3"/>
        <v>47.22615310294024</v>
      </c>
    </row>
    <row r="107" spans="1:8" ht="34.5" customHeight="1">
      <c r="A107" s="9"/>
      <c r="B107" s="9"/>
      <c r="C107" s="393" t="s">
        <v>232</v>
      </c>
      <c r="D107" s="14" t="s">
        <v>233</v>
      </c>
      <c r="E107" s="391">
        <v>572138</v>
      </c>
      <c r="F107" s="391">
        <v>572138</v>
      </c>
      <c r="G107" s="391">
        <v>210461.11</v>
      </c>
      <c r="H107" s="373">
        <f t="shared" si="3"/>
        <v>36.78502564066711</v>
      </c>
    </row>
    <row r="108" spans="1:8" ht="34.5" customHeight="1">
      <c r="A108" s="9"/>
      <c r="B108" s="9"/>
      <c r="C108" s="9" t="s">
        <v>222</v>
      </c>
      <c r="D108" s="14" t="s">
        <v>251</v>
      </c>
      <c r="E108" s="391">
        <v>405608</v>
      </c>
      <c r="F108" s="391">
        <v>405608</v>
      </c>
      <c r="G108" s="391">
        <v>182632.66</v>
      </c>
      <c r="H108" s="373">
        <f t="shared" si="3"/>
        <v>45.0268880298219</v>
      </c>
    </row>
    <row r="109" spans="1:8" ht="34.5" customHeight="1">
      <c r="A109" s="9"/>
      <c r="B109" s="9"/>
      <c r="C109" s="9" t="s">
        <v>240</v>
      </c>
      <c r="D109" s="14" t="s">
        <v>241</v>
      </c>
      <c r="E109" s="391">
        <v>30</v>
      </c>
      <c r="F109" s="391">
        <v>30</v>
      </c>
      <c r="G109" s="391">
        <v>16.29</v>
      </c>
      <c r="H109" s="373">
        <f t="shared" si="3"/>
        <v>54.29999999999999</v>
      </c>
    </row>
    <row r="110" spans="1:8" ht="34.5" customHeight="1">
      <c r="A110" s="9"/>
      <c r="B110" s="9"/>
      <c r="C110" s="9" t="s">
        <v>224</v>
      </c>
      <c r="D110" s="14" t="s">
        <v>225</v>
      </c>
      <c r="E110" s="391">
        <v>220</v>
      </c>
      <c r="F110" s="391">
        <v>220</v>
      </c>
      <c r="G110" s="391">
        <v>173</v>
      </c>
      <c r="H110" s="373">
        <f t="shared" si="3"/>
        <v>78.63636363636364</v>
      </c>
    </row>
    <row r="111" spans="1:8" ht="56.25" customHeight="1">
      <c r="A111" s="9"/>
      <c r="B111" s="9"/>
      <c r="C111" s="9">
        <v>2030</v>
      </c>
      <c r="D111" s="14" t="s">
        <v>304</v>
      </c>
      <c r="E111" s="391">
        <v>0</v>
      </c>
      <c r="F111" s="391">
        <v>2472715</v>
      </c>
      <c r="G111" s="391">
        <v>1236355</v>
      </c>
      <c r="H111" s="373">
        <f t="shared" si="3"/>
        <v>49.99989889655702</v>
      </c>
    </row>
    <row r="112" spans="1:8" ht="68.25" customHeight="1">
      <c r="A112" s="9"/>
      <c r="B112" s="9"/>
      <c r="C112" s="9">
        <v>2040</v>
      </c>
      <c r="D112" s="14" t="s">
        <v>430</v>
      </c>
      <c r="E112" s="391">
        <v>2424384</v>
      </c>
      <c r="F112" s="391">
        <v>0</v>
      </c>
      <c r="G112" s="391">
        <v>0</v>
      </c>
      <c r="H112" s="411" t="s">
        <v>5</v>
      </c>
    </row>
    <row r="113" spans="1:8" ht="34.5" customHeight="1">
      <c r="A113" s="9"/>
      <c r="B113" s="9">
        <v>80110</v>
      </c>
      <c r="C113" s="9"/>
      <c r="D113" s="14" t="s">
        <v>10</v>
      </c>
      <c r="E113" s="391">
        <f>SUM(E114:E116)</f>
        <v>1439</v>
      </c>
      <c r="F113" s="391">
        <f>SUM(F114:F116)</f>
        <v>1439</v>
      </c>
      <c r="G113" s="391">
        <f>SUM(G114:G116)</f>
        <v>1129.23</v>
      </c>
      <c r="H113" s="373">
        <f t="shared" si="3"/>
        <v>78.47324530924253</v>
      </c>
    </row>
    <row r="114" spans="1:8" ht="80.25" customHeight="1">
      <c r="A114" s="9"/>
      <c r="B114" s="9"/>
      <c r="C114" s="9" t="s">
        <v>234</v>
      </c>
      <c r="D114" s="14" t="s">
        <v>235</v>
      </c>
      <c r="E114" s="391">
        <v>1439</v>
      </c>
      <c r="F114" s="391">
        <v>1439</v>
      </c>
      <c r="G114" s="391">
        <v>719.1</v>
      </c>
      <c r="H114" s="373">
        <f t="shared" si="3"/>
        <v>49.97220291869354</v>
      </c>
    </row>
    <row r="115" spans="1:8" ht="29.25" customHeight="1">
      <c r="A115" s="9"/>
      <c r="B115" s="9"/>
      <c r="C115" s="393" t="s">
        <v>240</v>
      </c>
      <c r="D115" s="14" t="s">
        <v>241</v>
      </c>
      <c r="E115" s="391">
        <v>0</v>
      </c>
      <c r="F115" s="391">
        <v>0</v>
      </c>
      <c r="G115" s="391">
        <v>38.61</v>
      </c>
      <c r="H115" s="411" t="s">
        <v>5</v>
      </c>
    </row>
    <row r="116" spans="1:8" ht="29.25" customHeight="1">
      <c r="A116" s="9"/>
      <c r="B116" s="9"/>
      <c r="C116" s="393" t="s">
        <v>224</v>
      </c>
      <c r="D116" s="14" t="s">
        <v>225</v>
      </c>
      <c r="E116" s="391">
        <v>0</v>
      </c>
      <c r="F116" s="391">
        <v>0</v>
      </c>
      <c r="G116" s="391">
        <v>371.52</v>
      </c>
      <c r="H116" s="411" t="s">
        <v>5</v>
      </c>
    </row>
    <row r="117" spans="1:8" ht="27" customHeight="1">
      <c r="A117" s="370">
        <v>852</v>
      </c>
      <c r="B117" s="370"/>
      <c r="C117" s="370"/>
      <c r="D117" s="371" t="s">
        <v>176</v>
      </c>
      <c r="E117" s="390">
        <f>SUM(E118,E120,E122,E125,E127,E129,E132,E138,E135,E141,E143,E149,E151,E155)</f>
        <v>13951746</v>
      </c>
      <c r="F117" s="390">
        <f>SUM(F118,F120,F122,F125,F127,F129,F132,F138,F135,F141,F143,F149,F151,F155)</f>
        <v>14255596</v>
      </c>
      <c r="G117" s="390">
        <f>SUM(G118,G120,G122,G125,G127,G129,G132,G138,G135,G141,G143,G149,G151,G155)</f>
        <v>8199055.34</v>
      </c>
      <c r="H117" s="373">
        <f t="shared" si="3"/>
        <v>57.51464435439949</v>
      </c>
    </row>
    <row r="118" spans="1:8" ht="36" customHeight="1">
      <c r="A118" s="9"/>
      <c r="B118" s="9">
        <v>85201</v>
      </c>
      <c r="C118" s="9"/>
      <c r="D118" s="14" t="s">
        <v>371</v>
      </c>
      <c r="E118" s="391">
        <f>SUM(E119)</f>
        <v>0</v>
      </c>
      <c r="F118" s="391">
        <f>SUM(F119)</f>
        <v>0</v>
      </c>
      <c r="G118" s="391">
        <f>SUM(G119)</f>
        <v>294.64</v>
      </c>
      <c r="H118" s="411" t="s">
        <v>5</v>
      </c>
    </row>
    <row r="119" spans="1:8" ht="28.5" customHeight="1">
      <c r="A119" s="9"/>
      <c r="B119" s="9"/>
      <c r="C119" s="393" t="s">
        <v>224</v>
      </c>
      <c r="D119" s="14" t="s">
        <v>225</v>
      </c>
      <c r="E119" s="391">
        <v>0</v>
      </c>
      <c r="F119" s="391">
        <v>0</v>
      </c>
      <c r="G119" s="391">
        <v>294.64</v>
      </c>
      <c r="H119" s="411" t="s">
        <v>5</v>
      </c>
    </row>
    <row r="120" spans="1:8" ht="36" customHeight="1">
      <c r="A120" s="9"/>
      <c r="B120" s="9">
        <v>85202</v>
      </c>
      <c r="C120" s="9"/>
      <c r="D120" s="14" t="s">
        <v>297</v>
      </c>
      <c r="E120" s="391">
        <f>SUM(E121)</f>
        <v>10000</v>
      </c>
      <c r="F120" s="391">
        <f>SUM(F121)</f>
        <v>10000</v>
      </c>
      <c r="G120" s="391">
        <f>SUM(G121)</f>
        <v>9803.82</v>
      </c>
      <c r="H120" s="373">
        <f t="shared" si="3"/>
        <v>98.0382</v>
      </c>
    </row>
    <row r="121" spans="1:8" ht="36" customHeight="1">
      <c r="A121" s="9"/>
      <c r="B121" s="9"/>
      <c r="C121" s="9" t="s">
        <v>224</v>
      </c>
      <c r="D121" s="14" t="s">
        <v>225</v>
      </c>
      <c r="E121" s="391">
        <v>10000</v>
      </c>
      <c r="F121" s="391">
        <v>10000</v>
      </c>
      <c r="G121" s="391">
        <v>9803.82</v>
      </c>
      <c r="H121" s="373">
        <f t="shared" si="3"/>
        <v>98.0382</v>
      </c>
    </row>
    <row r="122" spans="1:8" ht="28.5" customHeight="1">
      <c r="A122" s="9"/>
      <c r="B122" s="9">
        <v>85203</v>
      </c>
      <c r="C122" s="9"/>
      <c r="D122" s="14" t="s">
        <v>298</v>
      </c>
      <c r="E122" s="391">
        <f>SUM(E123:E124)</f>
        <v>205600</v>
      </c>
      <c r="F122" s="391">
        <f>SUM(F123:F124)</f>
        <v>206000</v>
      </c>
      <c r="G122" s="391">
        <f>SUM(G123:G124)</f>
        <v>108759.74</v>
      </c>
      <c r="H122" s="373">
        <f t="shared" si="3"/>
        <v>52.79599029126214</v>
      </c>
    </row>
    <row r="123" spans="1:8" ht="33" customHeight="1">
      <c r="A123" s="9"/>
      <c r="B123" s="9"/>
      <c r="C123" s="9" t="s">
        <v>222</v>
      </c>
      <c r="D123" s="14" t="s">
        <v>251</v>
      </c>
      <c r="E123" s="391">
        <v>170600</v>
      </c>
      <c r="F123" s="391">
        <v>170600</v>
      </c>
      <c r="G123" s="391">
        <v>90015</v>
      </c>
      <c r="H123" s="373">
        <f t="shared" si="3"/>
        <v>52.763774912075036</v>
      </c>
    </row>
    <row r="124" spans="1:8" ht="32.25" customHeight="1">
      <c r="A124" s="9"/>
      <c r="B124" s="9"/>
      <c r="C124" s="9" t="s">
        <v>224</v>
      </c>
      <c r="D124" s="14" t="s">
        <v>225</v>
      </c>
      <c r="E124" s="391">
        <v>35000</v>
      </c>
      <c r="F124" s="391">
        <v>35400</v>
      </c>
      <c r="G124" s="391">
        <v>18744.74</v>
      </c>
      <c r="H124" s="373">
        <f t="shared" si="3"/>
        <v>52.95124293785312</v>
      </c>
    </row>
    <row r="125" spans="1:8" ht="32.25" customHeight="1">
      <c r="A125" s="9"/>
      <c r="B125" s="9">
        <v>85204</v>
      </c>
      <c r="C125" s="9"/>
      <c r="D125" s="14" t="s">
        <v>370</v>
      </c>
      <c r="E125" s="391">
        <f>SUM(E126)</f>
        <v>0</v>
      </c>
      <c r="F125" s="391">
        <f>SUM(F126)</f>
        <v>0</v>
      </c>
      <c r="G125" s="391">
        <f>SUM(G126)</f>
        <v>277.27</v>
      </c>
      <c r="H125" s="411" t="s">
        <v>5</v>
      </c>
    </row>
    <row r="126" spans="1:8" ht="31.5" customHeight="1">
      <c r="A126" s="9"/>
      <c r="B126" s="9"/>
      <c r="C126" s="393" t="s">
        <v>224</v>
      </c>
      <c r="D126" s="14" t="s">
        <v>225</v>
      </c>
      <c r="E126" s="391">
        <v>0</v>
      </c>
      <c r="F126" s="391">
        <v>0</v>
      </c>
      <c r="G126" s="391">
        <v>277.27</v>
      </c>
      <c r="H126" s="411" t="s">
        <v>5</v>
      </c>
    </row>
    <row r="127" spans="1:8" ht="30" customHeight="1">
      <c r="A127" s="9"/>
      <c r="B127" s="9">
        <v>85206</v>
      </c>
      <c r="C127" s="9"/>
      <c r="D127" s="14" t="s">
        <v>405</v>
      </c>
      <c r="E127" s="391">
        <f>SUM(E128)</f>
        <v>0</v>
      </c>
      <c r="F127" s="391">
        <f>SUM(F128)</f>
        <v>108157</v>
      </c>
      <c r="G127" s="391">
        <f>SUM(G128)</f>
        <v>0</v>
      </c>
      <c r="H127" s="411" t="s">
        <v>5</v>
      </c>
    </row>
    <row r="128" spans="1:8" ht="45.75" customHeight="1">
      <c r="A128" s="9"/>
      <c r="B128" s="9"/>
      <c r="C128" s="9">
        <v>2030</v>
      </c>
      <c r="D128" s="14" t="s">
        <v>301</v>
      </c>
      <c r="E128" s="391">
        <v>0</v>
      </c>
      <c r="F128" s="391">
        <v>108157</v>
      </c>
      <c r="G128" s="391">
        <v>0</v>
      </c>
      <c r="H128" s="411" t="s">
        <v>5</v>
      </c>
    </row>
    <row r="129" spans="1:8" ht="45">
      <c r="A129" s="9"/>
      <c r="B129" s="9">
        <v>85212</v>
      </c>
      <c r="C129" s="9"/>
      <c r="D129" s="14" t="s">
        <v>202</v>
      </c>
      <c r="E129" s="391">
        <f>SUM(E130:E131)</f>
        <v>9776500</v>
      </c>
      <c r="F129" s="391">
        <f>SUM(F130:F131)</f>
        <v>9776500</v>
      </c>
      <c r="G129" s="391">
        <f>SUM(G130:G131)</f>
        <v>5203806.1</v>
      </c>
      <c r="H129" s="391">
        <f>SUM(H130:H131)</f>
        <v>127.69121079731704</v>
      </c>
    </row>
    <row r="130" spans="1:8" ht="60">
      <c r="A130" s="9"/>
      <c r="B130" s="9"/>
      <c r="C130" s="9">
        <v>2010</v>
      </c>
      <c r="D130" s="14" t="s">
        <v>299</v>
      </c>
      <c r="E130" s="391">
        <v>9671000</v>
      </c>
      <c r="F130" s="391">
        <v>9671000</v>
      </c>
      <c r="G130" s="391">
        <v>5125000</v>
      </c>
      <c r="H130" s="373">
        <f t="shared" si="3"/>
        <v>52.99348567883363</v>
      </c>
    </row>
    <row r="131" spans="1:8" ht="45">
      <c r="A131" s="9"/>
      <c r="B131" s="9"/>
      <c r="C131" s="9">
        <v>2360</v>
      </c>
      <c r="D131" s="14" t="s">
        <v>248</v>
      </c>
      <c r="E131" s="391">
        <v>105500</v>
      </c>
      <c r="F131" s="391">
        <v>105500</v>
      </c>
      <c r="G131" s="391">
        <v>78806.1</v>
      </c>
      <c r="H131" s="373">
        <f t="shared" si="3"/>
        <v>74.69772511848342</v>
      </c>
    </row>
    <row r="132" spans="1:8" ht="60">
      <c r="A132" s="9"/>
      <c r="B132" s="9">
        <v>85213</v>
      </c>
      <c r="C132" s="9"/>
      <c r="D132" s="14" t="s">
        <v>300</v>
      </c>
      <c r="E132" s="391">
        <f>SUM(E133:E134)</f>
        <v>154300</v>
      </c>
      <c r="F132" s="391">
        <f>SUM(F133:F134)</f>
        <v>154300</v>
      </c>
      <c r="G132" s="391">
        <f>SUM(G133:G134)</f>
        <v>89400</v>
      </c>
      <c r="H132" s="373">
        <f t="shared" si="3"/>
        <v>57.93907971484121</v>
      </c>
    </row>
    <row r="133" spans="1:8" ht="60">
      <c r="A133" s="9"/>
      <c r="B133" s="9"/>
      <c r="C133" s="9">
        <v>2010</v>
      </c>
      <c r="D133" s="14" t="s">
        <v>299</v>
      </c>
      <c r="E133" s="391">
        <v>61900</v>
      </c>
      <c r="F133" s="391">
        <v>61900</v>
      </c>
      <c r="G133" s="391">
        <v>26000</v>
      </c>
      <c r="H133" s="373">
        <f t="shared" si="3"/>
        <v>42.003231017770595</v>
      </c>
    </row>
    <row r="134" spans="1:8" ht="30">
      <c r="A134" s="9"/>
      <c r="B134" s="9"/>
      <c r="C134" s="9">
        <v>2030</v>
      </c>
      <c r="D134" s="14" t="s">
        <v>301</v>
      </c>
      <c r="E134" s="391">
        <v>92400</v>
      </c>
      <c r="F134" s="391">
        <v>92400</v>
      </c>
      <c r="G134" s="391">
        <v>63400</v>
      </c>
      <c r="H134" s="373">
        <f t="shared" si="3"/>
        <v>68.61471861471861</v>
      </c>
    </row>
    <row r="135" spans="1:8" ht="30">
      <c r="A135" s="9"/>
      <c r="B135" s="9">
        <v>85214</v>
      </c>
      <c r="C135" s="9"/>
      <c r="D135" s="14" t="s">
        <v>302</v>
      </c>
      <c r="E135" s="391">
        <f>SUM(E136:E137)</f>
        <v>1110000</v>
      </c>
      <c r="F135" s="391">
        <f>SUM(F136:F137)</f>
        <v>1110000</v>
      </c>
      <c r="G135" s="391">
        <f>SUM(G136:G137)</f>
        <v>994302</v>
      </c>
      <c r="H135" s="373">
        <f t="shared" si="3"/>
        <v>89.57675675675677</v>
      </c>
    </row>
    <row r="136" spans="1:8" ht="29.25" customHeight="1">
      <c r="A136" s="9"/>
      <c r="B136" s="9"/>
      <c r="C136" s="393" t="s">
        <v>224</v>
      </c>
      <c r="D136" s="14" t="s">
        <v>225</v>
      </c>
      <c r="E136" s="391">
        <v>0</v>
      </c>
      <c r="F136" s="391">
        <v>0</v>
      </c>
      <c r="G136" s="391">
        <v>4302</v>
      </c>
      <c r="H136" s="411" t="s">
        <v>5</v>
      </c>
    </row>
    <row r="137" spans="1:8" ht="30">
      <c r="A137" s="9"/>
      <c r="B137" s="9"/>
      <c r="C137" s="9">
        <v>2030</v>
      </c>
      <c r="D137" s="14" t="s">
        <v>301</v>
      </c>
      <c r="E137" s="391">
        <v>1110000</v>
      </c>
      <c r="F137" s="391">
        <v>1110000</v>
      </c>
      <c r="G137" s="391">
        <v>990000</v>
      </c>
      <c r="H137" s="373">
        <f t="shared" si="3"/>
        <v>89.1891891891892</v>
      </c>
    </row>
    <row r="138" spans="1:8" ht="26.25" customHeight="1">
      <c r="A138" s="9"/>
      <c r="B138" s="9">
        <v>85215</v>
      </c>
      <c r="C138" s="9"/>
      <c r="D138" s="14" t="s">
        <v>348</v>
      </c>
      <c r="E138" s="391">
        <f>SUM(E139:E140)</f>
        <v>0</v>
      </c>
      <c r="F138" s="391">
        <f>SUM(F139:F140)</f>
        <v>29821</v>
      </c>
      <c r="G138" s="391">
        <f>SUM(G139:G140)</f>
        <v>30253.34</v>
      </c>
      <c r="H138" s="373">
        <f t="shared" si="3"/>
        <v>101.44978370946649</v>
      </c>
    </row>
    <row r="139" spans="1:8" ht="26.25" customHeight="1">
      <c r="A139" s="9"/>
      <c r="B139" s="9"/>
      <c r="C139" s="393" t="s">
        <v>224</v>
      </c>
      <c r="D139" s="14" t="s">
        <v>225</v>
      </c>
      <c r="E139" s="391">
        <v>0</v>
      </c>
      <c r="F139" s="391">
        <v>0</v>
      </c>
      <c r="G139" s="391">
        <v>432.34</v>
      </c>
      <c r="H139" s="411" t="s">
        <v>5</v>
      </c>
    </row>
    <row r="140" spans="1:8" ht="67.5" customHeight="1">
      <c r="A140" s="9"/>
      <c r="B140" s="9"/>
      <c r="C140" s="393">
        <v>2010</v>
      </c>
      <c r="D140" s="14" t="s">
        <v>299</v>
      </c>
      <c r="E140" s="391">
        <v>0</v>
      </c>
      <c r="F140" s="391">
        <v>29821</v>
      </c>
      <c r="G140" s="391">
        <v>29821</v>
      </c>
      <c r="H140" s="373">
        <f t="shared" si="3"/>
        <v>100</v>
      </c>
    </row>
    <row r="141" spans="1:8" ht="29.25" customHeight="1">
      <c r="A141" s="9"/>
      <c r="B141" s="9">
        <v>85216</v>
      </c>
      <c r="C141" s="9"/>
      <c r="D141" s="14" t="s">
        <v>303</v>
      </c>
      <c r="E141" s="391">
        <f>SUM(E142:E142)</f>
        <v>921000</v>
      </c>
      <c r="F141" s="391">
        <f>SUM(F142:F142)</f>
        <v>921000</v>
      </c>
      <c r="G141" s="391">
        <f>SUM(G142:G142)</f>
        <v>720000</v>
      </c>
      <c r="H141" s="373">
        <f t="shared" si="3"/>
        <v>78.17589576547232</v>
      </c>
    </row>
    <row r="142" spans="1:8" ht="30">
      <c r="A142" s="9"/>
      <c r="B142" s="9"/>
      <c r="C142" s="9">
        <v>2030</v>
      </c>
      <c r="D142" s="14" t="s">
        <v>301</v>
      </c>
      <c r="E142" s="391">
        <v>921000</v>
      </c>
      <c r="F142" s="391">
        <v>921000</v>
      </c>
      <c r="G142" s="391">
        <v>720000</v>
      </c>
      <c r="H142" s="373">
        <f t="shared" si="3"/>
        <v>78.17589576547232</v>
      </c>
    </row>
    <row r="143" spans="1:8" ht="27" customHeight="1">
      <c r="A143" s="9"/>
      <c r="B143" s="9">
        <v>85219</v>
      </c>
      <c r="C143" s="9"/>
      <c r="D143" s="14" t="s">
        <v>219</v>
      </c>
      <c r="E143" s="391">
        <f>SUM(E144:E148)</f>
        <v>989274</v>
      </c>
      <c r="F143" s="391">
        <f>SUM(F144:F148)</f>
        <v>1025629</v>
      </c>
      <c r="G143" s="391">
        <f>SUM(G144:G148)</f>
        <v>617210.95</v>
      </c>
      <c r="H143" s="373">
        <f t="shared" si="3"/>
        <v>60.17877322111601</v>
      </c>
    </row>
    <row r="144" spans="1:8" ht="33.75" customHeight="1">
      <c r="A144" s="9"/>
      <c r="B144" s="9"/>
      <c r="C144" s="393" t="s">
        <v>240</v>
      </c>
      <c r="D144" s="14" t="s">
        <v>241</v>
      </c>
      <c r="E144" s="391">
        <v>0</v>
      </c>
      <c r="F144" s="391">
        <v>0</v>
      </c>
      <c r="G144" s="391">
        <v>67.22</v>
      </c>
      <c r="H144" s="411" t="s">
        <v>5</v>
      </c>
    </row>
    <row r="145" spans="1:8" ht="28.5" customHeight="1">
      <c r="A145" s="9"/>
      <c r="B145" s="9"/>
      <c r="C145" s="393" t="s">
        <v>224</v>
      </c>
      <c r="D145" s="14" t="s">
        <v>225</v>
      </c>
      <c r="E145" s="391">
        <v>0</v>
      </c>
      <c r="F145" s="391">
        <v>0</v>
      </c>
      <c r="G145" s="391">
        <v>2788.33</v>
      </c>
      <c r="H145" s="411" t="s">
        <v>5</v>
      </c>
    </row>
    <row r="146" spans="1:8" ht="78.75" customHeight="1">
      <c r="A146" s="9"/>
      <c r="B146" s="9"/>
      <c r="C146" s="9">
        <v>2007</v>
      </c>
      <c r="D146" s="14" t="s">
        <v>245</v>
      </c>
      <c r="E146" s="391">
        <v>287374</v>
      </c>
      <c r="F146" s="391">
        <v>303875</v>
      </c>
      <c r="G146" s="391">
        <v>216501.4</v>
      </c>
      <c r="H146" s="373">
        <f t="shared" si="3"/>
        <v>71.2468613739202</v>
      </c>
    </row>
    <row r="147" spans="1:8" ht="67.5" customHeight="1">
      <c r="A147" s="9"/>
      <c r="B147" s="9"/>
      <c r="C147" s="9">
        <v>2010</v>
      </c>
      <c r="D147" s="14" t="s">
        <v>299</v>
      </c>
      <c r="E147" s="391">
        <v>0</v>
      </c>
      <c r="F147" s="391">
        <v>19854</v>
      </c>
      <c r="G147" s="391">
        <v>19854</v>
      </c>
      <c r="H147" s="373">
        <f t="shared" si="3"/>
        <v>100</v>
      </c>
    </row>
    <row r="148" spans="1:8" ht="45">
      <c r="A148" s="9"/>
      <c r="B148" s="9"/>
      <c r="C148" s="9">
        <v>2030</v>
      </c>
      <c r="D148" s="14" t="s">
        <v>304</v>
      </c>
      <c r="E148" s="391">
        <v>701900</v>
      </c>
      <c r="F148" s="391">
        <v>701900</v>
      </c>
      <c r="G148" s="391">
        <v>378000</v>
      </c>
      <c r="H148" s="373">
        <f t="shared" si="3"/>
        <v>53.85382533124377</v>
      </c>
    </row>
    <row r="149" spans="1:8" ht="30">
      <c r="A149" s="9"/>
      <c r="B149" s="9">
        <v>85220</v>
      </c>
      <c r="C149" s="9"/>
      <c r="D149" s="14" t="s">
        <v>305</v>
      </c>
      <c r="E149" s="391">
        <f>SUM(E150)</f>
        <v>5000</v>
      </c>
      <c r="F149" s="391">
        <f>SUM(F150)</f>
        <v>5000</v>
      </c>
      <c r="G149" s="391">
        <f>SUM(G150)</f>
        <v>2640.74</v>
      </c>
      <c r="H149" s="373">
        <f t="shared" si="3"/>
        <v>52.8148</v>
      </c>
    </row>
    <row r="150" spans="1:8" ht="30" customHeight="1">
      <c r="A150" s="9"/>
      <c r="B150" s="9"/>
      <c r="C150" s="9" t="s">
        <v>224</v>
      </c>
      <c r="D150" s="14" t="s">
        <v>225</v>
      </c>
      <c r="E150" s="391">
        <v>5000</v>
      </c>
      <c r="F150" s="391">
        <v>5000</v>
      </c>
      <c r="G150" s="391">
        <v>2640.74</v>
      </c>
      <c r="H150" s="373">
        <f t="shared" si="3"/>
        <v>52.8148</v>
      </c>
    </row>
    <row r="151" spans="1:8" ht="28.5" customHeight="1">
      <c r="A151" s="9"/>
      <c r="B151" s="9">
        <v>85228</v>
      </c>
      <c r="C151" s="9"/>
      <c r="D151" s="14" t="s">
        <v>204</v>
      </c>
      <c r="E151" s="391">
        <f>SUM(E152:E154)</f>
        <v>350350</v>
      </c>
      <c r="F151" s="391">
        <f>SUM(F152:F154)</f>
        <v>318350</v>
      </c>
      <c r="G151" s="391">
        <f>SUM(G152:G154)</f>
        <v>148382.74</v>
      </c>
      <c r="H151" s="373">
        <f t="shared" si="3"/>
        <v>46.60993874666248</v>
      </c>
    </row>
    <row r="152" spans="1:8" ht="36.75" customHeight="1">
      <c r="A152" s="9"/>
      <c r="B152" s="9"/>
      <c r="C152" s="9" t="s">
        <v>222</v>
      </c>
      <c r="D152" s="14" t="s">
        <v>251</v>
      </c>
      <c r="E152" s="391">
        <v>250000</v>
      </c>
      <c r="F152" s="391">
        <v>250000</v>
      </c>
      <c r="G152" s="391">
        <v>102697.25</v>
      </c>
      <c r="H152" s="373">
        <f t="shared" si="3"/>
        <v>41.078900000000004</v>
      </c>
    </row>
    <row r="153" spans="1:8" ht="60">
      <c r="A153" s="9"/>
      <c r="B153" s="9"/>
      <c r="C153" s="9">
        <v>2010</v>
      </c>
      <c r="D153" s="14" t="s">
        <v>299</v>
      </c>
      <c r="E153" s="391">
        <v>100000</v>
      </c>
      <c r="F153" s="391">
        <v>68000</v>
      </c>
      <c r="G153" s="391">
        <v>45500</v>
      </c>
      <c r="H153" s="373">
        <f t="shared" si="3"/>
        <v>66.91176470588235</v>
      </c>
    </row>
    <row r="154" spans="1:8" ht="45">
      <c r="A154" s="9"/>
      <c r="B154" s="9"/>
      <c r="C154" s="9">
        <v>2360</v>
      </c>
      <c r="D154" s="14" t="s">
        <v>248</v>
      </c>
      <c r="E154" s="391">
        <v>350</v>
      </c>
      <c r="F154" s="391">
        <v>350</v>
      </c>
      <c r="G154" s="391">
        <v>185.49</v>
      </c>
      <c r="H154" s="373">
        <f t="shared" si="3"/>
        <v>52.99714285714286</v>
      </c>
    </row>
    <row r="155" spans="1:8" ht="28.5" customHeight="1">
      <c r="A155" s="9"/>
      <c r="B155" s="9">
        <v>85295</v>
      </c>
      <c r="C155" s="9"/>
      <c r="D155" s="14" t="s">
        <v>194</v>
      </c>
      <c r="E155" s="391">
        <f>SUM(E156:E157)</f>
        <v>429722</v>
      </c>
      <c r="F155" s="391">
        <f>SUM(F156:F157)</f>
        <v>590839</v>
      </c>
      <c r="G155" s="391">
        <f>SUM(G156:G157)</f>
        <v>273924</v>
      </c>
      <c r="H155" s="373">
        <f t="shared" si="3"/>
        <v>46.3618684616283</v>
      </c>
    </row>
    <row r="156" spans="1:8" ht="45" customHeight="1">
      <c r="A156" s="9"/>
      <c r="B156" s="9"/>
      <c r="C156" s="9">
        <v>2010</v>
      </c>
      <c r="D156" s="14" t="s">
        <v>299</v>
      </c>
      <c r="E156" s="391">
        <v>79722</v>
      </c>
      <c r="F156" s="391">
        <v>240839</v>
      </c>
      <c r="G156" s="391">
        <v>161924</v>
      </c>
      <c r="H156" s="373">
        <f t="shared" si="3"/>
        <v>67.23329693280573</v>
      </c>
    </row>
    <row r="157" spans="1:8" ht="45">
      <c r="A157" s="9"/>
      <c r="B157" s="9"/>
      <c r="C157" s="9">
        <v>2030</v>
      </c>
      <c r="D157" s="14" t="s">
        <v>304</v>
      </c>
      <c r="E157" s="391">
        <v>350000</v>
      </c>
      <c r="F157" s="391">
        <v>350000</v>
      </c>
      <c r="G157" s="391">
        <v>112000</v>
      </c>
      <c r="H157" s="373">
        <f t="shared" si="3"/>
        <v>32</v>
      </c>
    </row>
    <row r="158" spans="1:8" ht="30">
      <c r="A158" s="370">
        <v>853</v>
      </c>
      <c r="B158" s="370"/>
      <c r="C158" s="370"/>
      <c r="D158" s="371" t="s">
        <v>184</v>
      </c>
      <c r="E158" s="390">
        <f>SUM(E159,E164)</f>
        <v>197017</v>
      </c>
      <c r="F158" s="390">
        <f>SUM(F159,F164)</f>
        <v>198624</v>
      </c>
      <c r="G158" s="390">
        <f>SUM(G159,G164)</f>
        <v>232394.74</v>
      </c>
      <c r="H158" s="373">
        <f t="shared" si="3"/>
        <v>117.00234614145319</v>
      </c>
    </row>
    <row r="159" spans="1:8" ht="18.75" customHeight="1">
      <c r="A159" s="9"/>
      <c r="B159" s="9">
        <v>85305</v>
      </c>
      <c r="C159" s="9"/>
      <c r="D159" s="14" t="s">
        <v>306</v>
      </c>
      <c r="E159" s="391">
        <f>SUM(E160:E163)</f>
        <v>197017</v>
      </c>
      <c r="F159" s="391">
        <f>SUM(F160:F163)</f>
        <v>198624</v>
      </c>
      <c r="G159" s="391">
        <f>SUM(G160:G163)</f>
        <v>116810.73999999999</v>
      </c>
      <c r="H159" s="373">
        <f t="shared" si="3"/>
        <v>58.80998268084421</v>
      </c>
    </row>
    <row r="160" spans="1:8" ht="30" customHeight="1">
      <c r="A160" s="9"/>
      <c r="B160" s="9"/>
      <c r="C160" s="9" t="s">
        <v>222</v>
      </c>
      <c r="D160" s="14" t="s">
        <v>251</v>
      </c>
      <c r="E160" s="391">
        <v>197017</v>
      </c>
      <c r="F160" s="391">
        <v>197017</v>
      </c>
      <c r="G160" s="391">
        <v>115199.9</v>
      </c>
      <c r="H160" s="373">
        <f t="shared" si="3"/>
        <v>58.47206078663262</v>
      </c>
    </row>
    <row r="161" spans="1:8" ht="30" customHeight="1">
      <c r="A161" s="9"/>
      <c r="B161" s="9"/>
      <c r="C161" s="393" t="s">
        <v>240</v>
      </c>
      <c r="D161" s="14" t="s">
        <v>241</v>
      </c>
      <c r="E161" s="391">
        <v>0</v>
      </c>
      <c r="F161" s="391">
        <v>0</v>
      </c>
      <c r="G161" s="391">
        <v>3.94</v>
      </c>
      <c r="H161" s="411" t="s">
        <v>5</v>
      </c>
    </row>
    <row r="162" spans="1:8" ht="30" customHeight="1">
      <c r="A162" s="9"/>
      <c r="B162" s="9"/>
      <c r="C162" s="393" t="s">
        <v>403</v>
      </c>
      <c r="D162" s="14" t="s">
        <v>404</v>
      </c>
      <c r="E162" s="391">
        <v>0</v>
      </c>
      <c r="F162" s="391">
        <v>607</v>
      </c>
      <c r="G162" s="391">
        <v>606.9</v>
      </c>
      <c r="H162" s="373">
        <f t="shared" si="3"/>
        <v>99.98352553542009</v>
      </c>
    </row>
    <row r="163" spans="1:8" ht="30" customHeight="1">
      <c r="A163" s="9"/>
      <c r="B163" s="9"/>
      <c r="C163" s="393" t="s">
        <v>224</v>
      </c>
      <c r="D163" s="14" t="s">
        <v>225</v>
      </c>
      <c r="E163" s="391">
        <v>0</v>
      </c>
      <c r="F163" s="391">
        <v>1000</v>
      </c>
      <c r="G163" s="391">
        <v>1000</v>
      </c>
      <c r="H163" s="373">
        <f t="shared" si="3"/>
        <v>100</v>
      </c>
    </row>
    <row r="164" spans="1:8" ht="30" customHeight="1">
      <c r="A164" s="9"/>
      <c r="B164" s="9">
        <v>85395</v>
      </c>
      <c r="C164" s="393"/>
      <c r="D164" s="14" t="s">
        <v>194</v>
      </c>
      <c r="E164" s="391">
        <f>SUM(E165:E166)</f>
        <v>0</v>
      </c>
      <c r="F164" s="391">
        <f>SUM(F165:F166)</f>
        <v>0</v>
      </c>
      <c r="G164" s="391">
        <f>SUM(G165:G166)</f>
        <v>115584</v>
      </c>
      <c r="H164" s="497" t="s">
        <v>5</v>
      </c>
    </row>
    <row r="165" spans="1:8" ht="68.25" customHeight="1">
      <c r="A165" s="9"/>
      <c r="B165" s="9"/>
      <c r="C165" s="393">
        <v>2007</v>
      </c>
      <c r="D165" s="14" t="s">
        <v>228</v>
      </c>
      <c r="E165" s="391">
        <v>0</v>
      </c>
      <c r="F165" s="391">
        <v>0</v>
      </c>
      <c r="G165" s="391">
        <v>98246.4</v>
      </c>
      <c r="H165" s="411" t="s">
        <v>5</v>
      </c>
    </row>
    <row r="166" spans="1:8" ht="63.75" customHeight="1">
      <c r="A166" s="9"/>
      <c r="B166" s="9"/>
      <c r="C166" s="393">
        <v>2009</v>
      </c>
      <c r="D166" s="14" t="s">
        <v>228</v>
      </c>
      <c r="E166" s="391">
        <v>0</v>
      </c>
      <c r="F166" s="391">
        <v>0</v>
      </c>
      <c r="G166" s="391">
        <v>17337.6</v>
      </c>
      <c r="H166" s="411" t="s">
        <v>5</v>
      </c>
    </row>
    <row r="167" spans="1:8" ht="27" customHeight="1">
      <c r="A167" s="370">
        <v>854</v>
      </c>
      <c r="B167" s="370"/>
      <c r="C167" s="370"/>
      <c r="D167" s="371" t="s">
        <v>11</v>
      </c>
      <c r="E167" s="390">
        <f>SUM(E168,E171)</f>
        <v>11</v>
      </c>
      <c r="F167" s="390">
        <f>SUM(F168,F171)</f>
        <v>240011</v>
      </c>
      <c r="G167" s="390">
        <f>SUM(G168,G171)</f>
        <v>240554.35</v>
      </c>
      <c r="H167" s="373">
        <f t="shared" si="3"/>
        <v>100.2263854573332</v>
      </c>
    </row>
    <row r="168" spans="1:8" ht="36" customHeight="1">
      <c r="A168" s="9"/>
      <c r="B168" s="9">
        <v>85407</v>
      </c>
      <c r="C168" s="9"/>
      <c r="D168" s="14" t="s">
        <v>12</v>
      </c>
      <c r="E168" s="391">
        <f>SUM(E169:E170)</f>
        <v>11</v>
      </c>
      <c r="F168" s="391">
        <f>SUM(F169:F170)</f>
        <v>11</v>
      </c>
      <c r="G168" s="391">
        <f>SUM(G169:G170)</f>
        <v>554.35</v>
      </c>
      <c r="H168" s="373">
        <f t="shared" si="3"/>
        <v>5039.545454545455</v>
      </c>
    </row>
    <row r="169" spans="1:8" ht="26.25" customHeight="1">
      <c r="A169" s="9"/>
      <c r="B169" s="9"/>
      <c r="C169" s="9" t="s">
        <v>240</v>
      </c>
      <c r="D169" s="14" t="s">
        <v>241</v>
      </c>
      <c r="E169" s="391">
        <v>11</v>
      </c>
      <c r="F169" s="391">
        <v>11</v>
      </c>
      <c r="G169" s="391">
        <v>4.35</v>
      </c>
      <c r="H169" s="373">
        <f t="shared" si="3"/>
        <v>39.54545454545455</v>
      </c>
    </row>
    <row r="170" spans="1:8" ht="37.5" customHeight="1">
      <c r="A170" s="9"/>
      <c r="B170" s="9"/>
      <c r="C170" s="393" t="s">
        <v>224</v>
      </c>
      <c r="D170" s="14" t="s">
        <v>225</v>
      </c>
      <c r="E170" s="391">
        <v>0</v>
      </c>
      <c r="F170" s="391">
        <v>0</v>
      </c>
      <c r="G170" s="391">
        <v>550</v>
      </c>
      <c r="H170" s="411" t="s">
        <v>5</v>
      </c>
    </row>
    <row r="171" spans="1:8" ht="25.5" customHeight="1">
      <c r="A171" s="9"/>
      <c r="B171" s="9">
        <v>85415</v>
      </c>
      <c r="C171" s="9"/>
      <c r="D171" s="14" t="s">
        <v>323</v>
      </c>
      <c r="E171" s="391">
        <f>SUM(E172)</f>
        <v>0</v>
      </c>
      <c r="F171" s="391">
        <f>SUM(F172)</f>
        <v>240000</v>
      </c>
      <c r="G171" s="391">
        <f>SUM(G172)</f>
        <v>240000</v>
      </c>
      <c r="H171" s="373">
        <f t="shared" si="3"/>
        <v>100</v>
      </c>
    </row>
    <row r="172" spans="1:8" ht="54" customHeight="1">
      <c r="A172" s="9"/>
      <c r="B172" s="9"/>
      <c r="C172" s="9">
        <v>2030</v>
      </c>
      <c r="D172" s="14" t="s">
        <v>304</v>
      </c>
      <c r="E172" s="391">
        <v>0</v>
      </c>
      <c r="F172" s="391">
        <v>240000</v>
      </c>
      <c r="G172" s="391">
        <v>240000</v>
      </c>
      <c r="H172" s="373">
        <f t="shared" si="3"/>
        <v>100</v>
      </c>
    </row>
    <row r="173" spans="1:8" ht="33" customHeight="1">
      <c r="A173" s="370">
        <v>900</v>
      </c>
      <c r="B173" s="370"/>
      <c r="C173" s="370"/>
      <c r="D173" s="371" t="s">
        <v>307</v>
      </c>
      <c r="E173" s="390">
        <f>SUM(E174,E176,E179,E181)</f>
        <v>7542770</v>
      </c>
      <c r="F173" s="390">
        <f>SUM(F174,F176,F179,F181)</f>
        <v>7888770</v>
      </c>
      <c r="G173" s="390">
        <f>SUM(G174,G176,G179,G181)</f>
        <v>1861200.5</v>
      </c>
      <c r="H173" s="373">
        <f t="shared" si="3"/>
        <v>23.593037951417013</v>
      </c>
    </row>
    <row r="174" spans="1:8" ht="33" customHeight="1">
      <c r="A174" s="9"/>
      <c r="B174" s="9">
        <v>90013</v>
      </c>
      <c r="C174" s="9"/>
      <c r="D174" s="14" t="s">
        <v>357</v>
      </c>
      <c r="E174" s="391">
        <f>SUM(E175)</f>
        <v>0</v>
      </c>
      <c r="F174" s="391">
        <f>SUM(F175)</f>
        <v>0</v>
      </c>
      <c r="G174" s="391">
        <f>SUM(G175)</f>
        <v>105</v>
      </c>
      <c r="H174" s="411" t="s">
        <v>5</v>
      </c>
    </row>
    <row r="175" spans="1:8" ht="33" customHeight="1">
      <c r="A175" s="9"/>
      <c r="B175" s="9"/>
      <c r="C175" s="393" t="s">
        <v>224</v>
      </c>
      <c r="D175" s="14" t="s">
        <v>225</v>
      </c>
      <c r="E175" s="391">
        <v>0</v>
      </c>
      <c r="F175" s="391">
        <v>0</v>
      </c>
      <c r="G175" s="391">
        <v>105</v>
      </c>
      <c r="H175" s="411" t="s">
        <v>5</v>
      </c>
    </row>
    <row r="176" spans="1:8" ht="37.5" customHeight="1">
      <c r="A176" s="9"/>
      <c r="B176" s="9">
        <v>90019</v>
      </c>
      <c r="C176" s="9"/>
      <c r="D176" s="14" t="s">
        <v>308</v>
      </c>
      <c r="E176" s="391">
        <f>SUM(E177:E178)</f>
        <v>181000</v>
      </c>
      <c r="F176" s="391">
        <f>SUM(F177:F178)</f>
        <v>181000</v>
      </c>
      <c r="G176" s="391">
        <f>SUM(G177:G178)</f>
        <v>173116.82</v>
      </c>
      <c r="H176" s="373">
        <f t="shared" si="3"/>
        <v>95.64465193370167</v>
      </c>
    </row>
    <row r="177" spans="1:8" ht="30">
      <c r="A177" s="9"/>
      <c r="B177" s="9"/>
      <c r="C177" s="9" t="s">
        <v>309</v>
      </c>
      <c r="D177" s="14" t="s">
        <v>310</v>
      </c>
      <c r="E177" s="391">
        <v>1000</v>
      </c>
      <c r="F177" s="391">
        <v>1000</v>
      </c>
      <c r="G177" s="391">
        <v>0</v>
      </c>
      <c r="H177" s="373">
        <f t="shared" si="3"/>
        <v>0</v>
      </c>
    </row>
    <row r="178" spans="1:8" ht="30.75" customHeight="1">
      <c r="A178" s="9"/>
      <c r="B178" s="9"/>
      <c r="C178" s="9" t="s">
        <v>232</v>
      </c>
      <c r="D178" s="14" t="s">
        <v>233</v>
      </c>
      <c r="E178" s="391">
        <v>180000</v>
      </c>
      <c r="F178" s="391">
        <v>180000</v>
      </c>
      <c r="G178" s="391">
        <v>173116.82</v>
      </c>
      <c r="H178" s="373">
        <f t="shared" si="3"/>
        <v>96.17601111111111</v>
      </c>
    </row>
    <row r="179" spans="1:8" ht="35.25" customHeight="1">
      <c r="A179" s="9"/>
      <c r="B179" s="9">
        <v>90020</v>
      </c>
      <c r="C179" s="9"/>
      <c r="D179" s="14" t="s">
        <v>375</v>
      </c>
      <c r="E179" s="391">
        <f>SUM(E180)</f>
        <v>0</v>
      </c>
      <c r="F179" s="391">
        <f>SUM(F180)</f>
        <v>0</v>
      </c>
      <c r="G179" s="391">
        <f>SUM(G180)</f>
        <v>7076.27</v>
      </c>
      <c r="H179" s="411" t="s">
        <v>5</v>
      </c>
    </row>
    <row r="180" spans="1:8" ht="31.5" customHeight="1">
      <c r="A180" s="9"/>
      <c r="B180" s="9"/>
      <c r="C180" s="393" t="s">
        <v>376</v>
      </c>
      <c r="D180" s="14" t="s">
        <v>377</v>
      </c>
      <c r="E180" s="391">
        <v>0</v>
      </c>
      <c r="F180" s="391">
        <v>0</v>
      </c>
      <c r="G180" s="391">
        <v>7076.27</v>
      </c>
      <c r="H180" s="411" t="s">
        <v>5</v>
      </c>
    </row>
    <row r="181" spans="1:8" ht="30.75" customHeight="1">
      <c r="A181" s="9"/>
      <c r="B181" s="9">
        <v>90095</v>
      </c>
      <c r="C181" s="9"/>
      <c r="D181" s="14" t="s">
        <v>194</v>
      </c>
      <c r="E181" s="391">
        <f>SUM(E182:E184)</f>
        <v>7361770</v>
      </c>
      <c r="F181" s="391">
        <f>SUM(F182:F184)</f>
        <v>7707770</v>
      </c>
      <c r="G181" s="391">
        <f>SUM(G182:G184)</f>
        <v>1680902.41</v>
      </c>
      <c r="H181" s="373">
        <f t="shared" si="3"/>
        <v>21.80789527969828</v>
      </c>
    </row>
    <row r="182" spans="1:8" ht="30.75" customHeight="1">
      <c r="A182" s="9"/>
      <c r="B182" s="9"/>
      <c r="C182" s="9" t="s">
        <v>222</v>
      </c>
      <c r="D182" s="14" t="s">
        <v>251</v>
      </c>
      <c r="E182" s="391">
        <v>14000</v>
      </c>
      <c r="F182" s="391">
        <v>14000</v>
      </c>
      <c r="G182" s="391">
        <v>7360.7</v>
      </c>
      <c r="H182" s="373">
        <f t="shared" si="3"/>
        <v>52.576428571428565</v>
      </c>
    </row>
    <row r="183" spans="1:8" ht="30.75" customHeight="1">
      <c r="A183" s="9"/>
      <c r="B183" s="9"/>
      <c r="C183" s="393" t="s">
        <v>240</v>
      </c>
      <c r="D183" s="14" t="s">
        <v>241</v>
      </c>
      <c r="E183" s="391">
        <v>0</v>
      </c>
      <c r="F183" s="391">
        <v>0</v>
      </c>
      <c r="G183" s="391">
        <v>28.8</v>
      </c>
      <c r="H183" s="411" t="s">
        <v>5</v>
      </c>
    </row>
    <row r="184" spans="1:8" ht="76.5" customHeight="1">
      <c r="A184" s="9"/>
      <c r="B184" s="9"/>
      <c r="C184" s="9">
        <v>6207</v>
      </c>
      <c r="D184" s="14" t="s">
        <v>245</v>
      </c>
      <c r="E184" s="391">
        <v>7347770</v>
      </c>
      <c r="F184" s="391">
        <v>7693770</v>
      </c>
      <c r="G184" s="391">
        <v>1673512.91</v>
      </c>
      <c r="H184" s="373">
        <f aca="true" t="shared" si="4" ref="H184:H193">G184/F184*100</f>
        <v>21.751532863602627</v>
      </c>
    </row>
    <row r="185" spans="1:8" ht="30.75" customHeight="1">
      <c r="A185" s="370">
        <v>926</v>
      </c>
      <c r="B185" s="370"/>
      <c r="C185" s="370"/>
      <c r="D185" s="371" t="s">
        <v>311</v>
      </c>
      <c r="E185" s="390">
        <f>SUM(E186,E188)</f>
        <v>1966686</v>
      </c>
      <c r="F185" s="390">
        <f>SUM(F186,F188)</f>
        <v>2437686</v>
      </c>
      <c r="G185" s="390">
        <f>SUM(G186,G188)</f>
        <v>765766.76</v>
      </c>
      <c r="H185" s="373">
        <f t="shared" si="4"/>
        <v>31.413675100074418</v>
      </c>
    </row>
    <row r="186" spans="1:8" ht="26.25" customHeight="1">
      <c r="A186" s="9"/>
      <c r="B186" s="9">
        <v>92601</v>
      </c>
      <c r="C186" s="9"/>
      <c r="D186" s="14" t="s">
        <v>431</v>
      </c>
      <c r="E186" s="391">
        <f>SUM(E187)</f>
        <v>0</v>
      </c>
      <c r="F186" s="391">
        <f>SUM(F187)</f>
        <v>300000</v>
      </c>
      <c r="G186" s="391">
        <f>SUM(G187)</f>
        <v>0</v>
      </c>
      <c r="H186" s="373">
        <f t="shared" si="4"/>
        <v>0</v>
      </c>
    </row>
    <row r="187" spans="1:8" ht="67.5" customHeight="1">
      <c r="A187" s="9"/>
      <c r="B187" s="9"/>
      <c r="C187" s="9">
        <v>6300</v>
      </c>
      <c r="D187" s="14" t="s">
        <v>432</v>
      </c>
      <c r="E187" s="391">
        <v>0</v>
      </c>
      <c r="F187" s="391">
        <v>300000</v>
      </c>
      <c r="G187" s="391">
        <v>0</v>
      </c>
      <c r="H187" s="373">
        <f t="shared" si="4"/>
        <v>0</v>
      </c>
    </row>
    <row r="188" spans="1:8" ht="29.25" customHeight="1">
      <c r="A188" s="9"/>
      <c r="B188" s="9">
        <v>92604</v>
      </c>
      <c r="C188" s="9"/>
      <c r="D188" s="14" t="s">
        <v>312</v>
      </c>
      <c r="E188" s="391">
        <f>SUM(E189:E192)</f>
        <v>1966686</v>
      </c>
      <c r="F188" s="391">
        <f>SUM(F189:F192)</f>
        <v>2137686</v>
      </c>
      <c r="G188" s="391">
        <f>SUM(G189:G192)</f>
        <v>765766.76</v>
      </c>
      <c r="H188" s="373">
        <f t="shared" si="4"/>
        <v>35.822228334750754</v>
      </c>
    </row>
    <row r="189" spans="1:8" ht="29.25" customHeight="1">
      <c r="A189" s="9"/>
      <c r="B189" s="9"/>
      <c r="C189" s="9" t="s">
        <v>222</v>
      </c>
      <c r="D189" s="14" t="s">
        <v>251</v>
      </c>
      <c r="E189" s="391">
        <v>1921530</v>
      </c>
      <c r="F189" s="391">
        <v>2092530</v>
      </c>
      <c r="G189" s="391">
        <v>683825.7</v>
      </c>
      <c r="H189" s="373">
        <f t="shared" si="4"/>
        <v>32.67937377241903</v>
      </c>
    </row>
    <row r="190" spans="1:8" ht="29.25" customHeight="1">
      <c r="A190" s="394"/>
      <c r="B190" s="394"/>
      <c r="C190" s="393" t="s">
        <v>378</v>
      </c>
      <c r="D190" s="395" t="s">
        <v>379</v>
      </c>
      <c r="E190" s="391">
        <v>0</v>
      </c>
      <c r="F190" s="391">
        <v>0</v>
      </c>
      <c r="G190" s="391">
        <v>211.76</v>
      </c>
      <c r="H190" s="411" t="s">
        <v>5</v>
      </c>
    </row>
    <row r="191" spans="1:8" ht="29.25" customHeight="1">
      <c r="A191" s="394"/>
      <c r="B191" s="394"/>
      <c r="C191" s="393" t="s">
        <v>240</v>
      </c>
      <c r="D191" s="395" t="s">
        <v>241</v>
      </c>
      <c r="E191" s="391">
        <v>0</v>
      </c>
      <c r="F191" s="391">
        <v>0</v>
      </c>
      <c r="G191" s="391">
        <v>10.05</v>
      </c>
      <c r="H191" s="411" t="s">
        <v>5</v>
      </c>
    </row>
    <row r="192" spans="1:8" ht="29.25" customHeight="1">
      <c r="A192" s="394"/>
      <c r="B192" s="394"/>
      <c r="C192" s="393" t="s">
        <v>224</v>
      </c>
      <c r="D192" s="395" t="s">
        <v>225</v>
      </c>
      <c r="E192" s="391">
        <v>45156</v>
      </c>
      <c r="F192" s="391">
        <v>45156</v>
      </c>
      <c r="G192" s="391">
        <v>81719.25</v>
      </c>
      <c r="H192" s="373">
        <f t="shared" si="4"/>
        <v>180.97096731331385</v>
      </c>
    </row>
    <row r="193" spans="1:8" ht="29.25" customHeight="1">
      <c r="A193" s="376"/>
      <c r="B193" s="376"/>
      <c r="C193" s="376"/>
      <c r="D193" s="377" t="s">
        <v>313</v>
      </c>
      <c r="E193" s="392">
        <f>SUM(E185,E173,E167,E158,E117,E98,E93,E61,E54,E51,E46,E32,E28,E16,E8,E5)</f>
        <v>176104545</v>
      </c>
      <c r="F193" s="392">
        <f>SUM(F185,F173,F167,F158,F117,F98,F93,F61,F54,F51,F46,F32,F28,F16,F8,F5)</f>
        <v>181980183.5</v>
      </c>
      <c r="G193" s="392">
        <f>SUM(G185,G173,G167,G158,G117,G98,G93,G61,G54,G51,G46,G32,G28,G16,G8,G5)</f>
        <v>92054655.81</v>
      </c>
      <c r="H193" s="378">
        <f t="shared" si="4"/>
        <v>50.58498900238773</v>
      </c>
    </row>
    <row r="199" ht="15">
      <c r="H199" s="532"/>
    </row>
  </sheetData>
  <printOptions/>
  <pageMargins left="0.75" right="0.75" top="1" bottom="1" header="0.5" footer="0.5"/>
  <pageSetup firstPageNumber="64" useFirstPageNumber="1"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C1" sqref="C1"/>
    </sheetView>
  </sheetViews>
  <sheetFormatPr defaultColWidth="9.140625" defaultRowHeight="12.75"/>
  <cols>
    <col min="1" max="1" width="7.00390625" style="84" customWidth="1"/>
    <col min="2" max="2" width="20.140625" style="84" customWidth="1"/>
    <col min="3" max="3" width="41.57421875" style="84" customWidth="1"/>
    <col min="4" max="4" width="13.7109375" style="84" customWidth="1"/>
    <col min="5" max="5" width="12.7109375" style="84" customWidth="1"/>
    <col min="6" max="6" width="12.8515625" style="86" customWidth="1"/>
    <col min="7" max="7" width="16.140625" style="86" customWidth="1"/>
    <col min="8" max="16384" width="9.00390625" style="86" customWidth="1"/>
  </cols>
  <sheetData>
    <row r="1" spans="1:7" ht="21" customHeight="1">
      <c r="A1" s="319" t="s">
        <v>144</v>
      </c>
      <c r="C1" s="320"/>
      <c r="D1" s="85"/>
      <c r="E1" s="85"/>
      <c r="F1" s="85"/>
      <c r="G1" s="173"/>
    </row>
    <row r="2" spans="1:7" ht="21" customHeight="1">
      <c r="A2" s="319" t="s">
        <v>145</v>
      </c>
      <c r="C2" s="320"/>
      <c r="D2" s="85"/>
      <c r="E2" s="85"/>
      <c r="F2" s="85"/>
      <c r="G2" s="173"/>
    </row>
    <row r="3" spans="1:7" ht="24" customHeight="1">
      <c r="A3" s="173"/>
      <c r="B3" s="173"/>
      <c r="C3" s="173"/>
      <c r="D3" s="173"/>
      <c r="E3" s="173"/>
      <c r="F3" s="87" t="s">
        <v>122</v>
      </c>
      <c r="G3" s="18"/>
    </row>
    <row r="4" spans="1:7" s="18" customFormat="1" ht="23.25" customHeight="1">
      <c r="A4" s="240"/>
      <c r="B4" s="241"/>
      <c r="C4" s="243"/>
      <c r="D4" s="294" t="s">
        <v>123</v>
      </c>
      <c r="E4" s="242"/>
      <c r="F4" s="294" t="s">
        <v>111</v>
      </c>
      <c r="G4" s="243"/>
    </row>
    <row r="5" spans="1:7" s="18" customFormat="1" ht="22.5" customHeight="1">
      <c r="A5" s="295" t="s">
        <v>0</v>
      </c>
      <c r="B5" s="296" t="s">
        <v>60</v>
      </c>
      <c r="C5" s="296" t="s">
        <v>1</v>
      </c>
      <c r="D5" s="296" t="s">
        <v>112</v>
      </c>
      <c r="E5" s="296" t="s">
        <v>3</v>
      </c>
      <c r="F5" s="295" t="s">
        <v>106</v>
      </c>
      <c r="G5" s="297" t="s">
        <v>3</v>
      </c>
    </row>
    <row r="6" spans="1:7" s="109" customFormat="1" ht="15.75" customHeight="1">
      <c r="A6" s="298">
        <v>801</v>
      </c>
      <c r="B6" s="110"/>
      <c r="C6" s="299" t="s">
        <v>8</v>
      </c>
      <c r="D6" s="300"/>
      <c r="E6" s="301"/>
      <c r="F6" s="300"/>
      <c r="G6" s="302"/>
    </row>
    <row r="7" spans="1:7" s="103" customFormat="1" ht="17.25" customHeight="1">
      <c r="A7" s="303"/>
      <c r="B7" s="303">
        <v>80101</v>
      </c>
      <c r="C7" s="122" t="s">
        <v>9</v>
      </c>
      <c r="D7" s="304">
        <v>209734</v>
      </c>
      <c r="E7" s="305">
        <v>99117.94</v>
      </c>
      <c r="F7" s="304">
        <v>209734</v>
      </c>
      <c r="G7" s="304">
        <v>61605.8</v>
      </c>
    </row>
    <row r="8" spans="1:7" s="109" customFormat="1" ht="16.5" customHeight="1">
      <c r="A8" s="298">
        <v>801</v>
      </c>
      <c r="B8" s="298"/>
      <c r="C8" s="299" t="s">
        <v>8</v>
      </c>
      <c r="D8" s="302"/>
      <c r="E8" s="310"/>
      <c r="F8" s="302"/>
      <c r="G8" s="302"/>
    </row>
    <row r="9" spans="1:7" s="103" customFormat="1" ht="13.5" customHeight="1">
      <c r="A9" s="303"/>
      <c r="B9" s="303">
        <v>80104</v>
      </c>
      <c r="C9" s="122" t="s">
        <v>146</v>
      </c>
      <c r="D9" s="304">
        <v>900986</v>
      </c>
      <c r="E9" s="305">
        <v>402872.37</v>
      </c>
      <c r="F9" s="304">
        <v>900986</v>
      </c>
      <c r="G9" s="304">
        <v>380608.74</v>
      </c>
    </row>
    <row r="10" spans="1:7" s="103" customFormat="1" ht="19.5" customHeight="1">
      <c r="A10" s="298">
        <v>801</v>
      </c>
      <c r="B10" s="298"/>
      <c r="C10" s="299" t="s">
        <v>8</v>
      </c>
      <c r="D10" s="315"/>
      <c r="E10" s="316"/>
      <c r="F10" s="315"/>
      <c r="G10" s="315"/>
    </row>
    <row r="11" spans="1:7" s="103" customFormat="1" ht="15.75" customHeight="1">
      <c r="A11" s="303"/>
      <c r="B11" s="303">
        <v>80110</v>
      </c>
      <c r="C11" s="122" t="s">
        <v>10</v>
      </c>
      <c r="D11" s="304">
        <v>127767</v>
      </c>
      <c r="E11" s="305">
        <v>63690.22</v>
      </c>
      <c r="F11" s="304">
        <v>127767</v>
      </c>
      <c r="G11" s="304">
        <v>35899.08</v>
      </c>
    </row>
    <row r="12" spans="1:7" s="103" customFormat="1" ht="21" customHeight="1">
      <c r="A12" s="298">
        <v>854</v>
      </c>
      <c r="B12" s="298"/>
      <c r="C12" s="299" t="s">
        <v>11</v>
      </c>
      <c r="D12" s="302"/>
      <c r="E12" s="310"/>
      <c r="F12" s="302"/>
      <c r="G12" s="302"/>
    </row>
    <row r="13" spans="1:7" s="103" customFormat="1" ht="18" customHeight="1">
      <c r="A13" s="303"/>
      <c r="B13" s="303">
        <v>85407</v>
      </c>
      <c r="C13" s="122" t="s">
        <v>12</v>
      </c>
      <c r="D13" s="304">
        <v>91863</v>
      </c>
      <c r="E13" s="305">
        <v>47800.3</v>
      </c>
      <c r="F13" s="304">
        <v>91863</v>
      </c>
      <c r="G13" s="304">
        <v>32109.34</v>
      </c>
    </row>
    <row r="14" spans="1:7" s="216" customFormat="1" ht="21" customHeight="1">
      <c r="A14" s="324"/>
      <c r="B14" s="325" t="s">
        <v>147</v>
      </c>
      <c r="C14" s="326"/>
      <c r="D14" s="314">
        <f>SUM(D7:D13)</f>
        <v>1330350</v>
      </c>
      <c r="E14" s="314">
        <f>SUM(E7:E13)</f>
        <v>613480.8300000001</v>
      </c>
      <c r="F14" s="314">
        <f>SUM(F7:F13)</f>
        <v>1330350</v>
      </c>
      <c r="G14" s="314">
        <f>SUM(G7:G13)</f>
        <v>510222.96</v>
      </c>
    </row>
    <row r="15" spans="1:7" s="103" customFormat="1" ht="13.5" customHeight="1">
      <c r="A15" s="306" t="s">
        <v>124</v>
      </c>
      <c r="B15" s="307"/>
      <c r="C15" s="308"/>
      <c r="D15" s="112"/>
      <c r="E15" s="113"/>
      <c r="F15" s="112"/>
      <c r="G15" s="112"/>
    </row>
    <row r="16" spans="1:7" s="103" customFormat="1" ht="13.5" customHeight="1">
      <c r="A16" s="309" t="s">
        <v>125</v>
      </c>
      <c r="B16" s="307"/>
      <c r="C16" s="308"/>
      <c r="D16" s="302">
        <v>0</v>
      </c>
      <c r="E16" s="310">
        <v>0</v>
      </c>
      <c r="F16" s="302"/>
      <c r="G16" s="302"/>
    </row>
    <row r="17" spans="1:7" s="317" customFormat="1" ht="13.5" customHeight="1">
      <c r="A17" s="311" t="s">
        <v>126</v>
      </c>
      <c r="B17" s="312"/>
      <c r="C17" s="313"/>
      <c r="D17" s="123"/>
      <c r="E17" s="124"/>
      <c r="F17" s="123">
        <v>0</v>
      </c>
      <c r="G17" s="123">
        <v>103257.87</v>
      </c>
    </row>
    <row r="18" spans="1:7" s="327" customFormat="1" ht="18.75" customHeight="1">
      <c r="A18" s="324"/>
      <c r="B18" s="325" t="s">
        <v>148</v>
      </c>
      <c r="C18" s="326"/>
      <c r="D18" s="314">
        <f>SUM(D14,D16)</f>
        <v>1330350</v>
      </c>
      <c r="E18" s="314">
        <f>SUM(E14,E16)</f>
        <v>613480.8300000001</v>
      </c>
      <c r="F18" s="314">
        <f>SUM(F14,F17)</f>
        <v>1330350</v>
      </c>
      <c r="G18" s="314">
        <f>SUM(G14,G17)</f>
        <v>613480.8300000001</v>
      </c>
    </row>
    <row r="19" spans="1:7" s="109" customFormat="1" ht="13.5" customHeight="1">
      <c r="A19" s="18"/>
      <c r="B19" s="18"/>
      <c r="C19" s="18"/>
      <c r="D19" s="318"/>
      <c r="E19" s="170"/>
      <c r="F19" s="318"/>
      <c r="G19" s="18"/>
    </row>
    <row r="20" spans="1:7" s="103" customFormat="1" ht="13.5" customHeight="1">
      <c r="A20" s="18"/>
      <c r="B20" s="18"/>
      <c r="C20" s="18"/>
      <c r="D20" s="318"/>
      <c r="E20" s="170"/>
      <c r="F20" s="318"/>
      <c r="G20" s="18"/>
    </row>
    <row r="21" spans="1:7" s="103" customFormat="1" ht="13.5" customHeight="1">
      <c r="A21" s="18"/>
      <c r="B21" s="18"/>
      <c r="C21" s="18"/>
      <c r="D21" s="318"/>
      <c r="E21" s="170"/>
      <c r="F21" s="318"/>
      <c r="G21" s="18"/>
    </row>
    <row r="22" spans="1:7" s="103" customFormat="1" ht="13.5" customHeight="1">
      <c r="A22" s="18"/>
      <c r="B22" s="18"/>
      <c r="C22" s="18"/>
      <c r="D22" s="318"/>
      <c r="E22" s="170"/>
      <c r="F22" s="318"/>
      <c r="G22" s="18"/>
    </row>
    <row r="23" spans="1:7" s="103" customFormat="1" ht="13.5" customHeight="1">
      <c r="A23" s="18"/>
      <c r="B23" s="18"/>
      <c r="C23" s="18"/>
      <c r="D23" s="318"/>
      <c r="E23" s="170"/>
      <c r="F23" s="318"/>
      <c r="G23" s="18"/>
    </row>
    <row r="24" spans="1:7" s="109" customFormat="1" ht="13.5" customHeight="1">
      <c r="A24" s="18"/>
      <c r="B24" s="18"/>
      <c r="C24" s="18"/>
      <c r="D24" s="318"/>
      <c r="E24" s="170"/>
      <c r="F24" s="318"/>
      <c r="G24" s="18"/>
    </row>
    <row r="25" spans="1:7" s="103" customFormat="1" ht="13.5" customHeight="1">
      <c r="A25" s="18"/>
      <c r="B25" s="18"/>
      <c r="C25" s="18"/>
      <c r="D25" s="318"/>
      <c r="E25" s="170"/>
      <c r="F25" s="318"/>
      <c r="G25" s="18"/>
    </row>
    <row r="26" spans="1:7" s="103" customFormat="1" ht="13.5" customHeight="1">
      <c r="A26" s="18"/>
      <c r="B26" s="18"/>
      <c r="C26" s="18"/>
      <c r="D26" s="318"/>
      <c r="E26" s="170"/>
      <c r="F26" s="18"/>
      <c r="G26" s="18"/>
    </row>
    <row r="27" spans="1:7" s="103" customFormat="1" ht="13.5" customHeight="1">
      <c r="A27" s="18"/>
      <c r="B27" s="18"/>
      <c r="C27" s="18"/>
      <c r="D27" s="318"/>
      <c r="E27" s="170"/>
      <c r="F27" s="18"/>
      <c r="G27" s="18"/>
    </row>
    <row r="28" spans="1:7" s="103" customFormat="1" ht="13.5" customHeight="1">
      <c r="A28" s="18"/>
      <c r="B28" s="18"/>
      <c r="C28" s="18"/>
      <c r="D28" s="318"/>
      <c r="E28" s="170"/>
      <c r="F28" s="18"/>
      <c r="G28" s="18"/>
    </row>
    <row r="29" spans="1:7" s="103" customFormat="1" ht="13.5" customHeight="1">
      <c r="A29" s="18"/>
      <c r="B29" s="18"/>
      <c r="C29" s="18"/>
      <c r="D29" s="318"/>
      <c r="E29" s="170"/>
      <c r="F29" s="18"/>
      <c r="G29" s="18"/>
    </row>
    <row r="30" spans="1:7" s="103" customFormat="1" ht="13.5" customHeight="1">
      <c r="A30" s="18"/>
      <c r="B30" s="18"/>
      <c r="C30" s="18"/>
      <c r="D30" s="318"/>
      <c r="E30" s="170"/>
      <c r="F30" s="18"/>
      <c r="G30" s="18"/>
    </row>
    <row r="31" spans="1:7" s="103" customFormat="1" ht="13.5" customHeight="1">
      <c r="A31" s="18"/>
      <c r="B31" s="18"/>
      <c r="C31" s="18"/>
      <c r="D31" s="318"/>
      <c r="E31" s="170"/>
      <c r="F31" s="18"/>
      <c r="G31" s="18"/>
    </row>
    <row r="32" spans="1:7" s="109" customFormat="1" ht="13.5" customHeight="1">
      <c r="A32" s="18"/>
      <c r="B32" s="18"/>
      <c r="C32" s="18"/>
      <c r="D32" s="318"/>
      <c r="E32" s="170"/>
      <c r="F32" s="18"/>
      <c r="G32" s="18"/>
    </row>
    <row r="33" spans="1:7" s="103" customFormat="1" ht="13.5" customHeight="1">
      <c r="A33" s="18"/>
      <c r="B33" s="18"/>
      <c r="C33" s="18"/>
      <c r="D33" s="318"/>
      <c r="E33" s="170"/>
      <c r="F33" s="18"/>
      <c r="G33" s="18"/>
    </row>
    <row r="34" spans="4:5" s="18" customFormat="1" ht="13.5" customHeight="1">
      <c r="D34" s="318"/>
      <c r="E34" s="170"/>
    </row>
    <row r="35" spans="1:7" s="4" customFormat="1" ht="13.5" customHeight="1">
      <c r="A35" s="18"/>
      <c r="B35" s="18"/>
      <c r="C35" s="18"/>
      <c r="D35" s="318"/>
      <c r="E35" s="170"/>
      <c r="F35" s="18"/>
      <c r="G35" s="18"/>
    </row>
    <row r="36" spans="1:7" s="4" customFormat="1" ht="13.5" customHeight="1">
      <c r="A36" s="18"/>
      <c r="B36" s="18"/>
      <c r="C36" s="18"/>
      <c r="D36" s="318"/>
      <c r="E36" s="170"/>
      <c r="F36" s="18"/>
      <c r="G36" s="18"/>
    </row>
    <row r="37" spans="1:7" s="4" customFormat="1" ht="13.5" customHeight="1">
      <c r="A37" s="18"/>
      <c r="B37" s="18"/>
      <c r="C37" s="18"/>
      <c r="D37" s="318"/>
      <c r="E37" s="170"/>
      <c r="F37" s="18"/>
      <c r="G37" s="18"/>
    </row>
    <row r="38" spans="1:7" s="4" customFormat="1" ht="13.5" customHeight="1">
      <c r="A38" s="18"/>
      <c r="B38" s="18"/>
      <c r="C38" s="18"/>
      <c r="D38" s="318"/>
      <c r="E38" s="170"/>
      <c r="F38" s="18"/>
      <c r="G38" s="18"/>
    </row>
    <row r="39" spans="1:7" s="4" customFormat="1" ht="13.5" customHeight="1">
      <c r="A39" s="18"/>
      <c r="B39" s="18"/>
      <c r="C39" s="18"/>
      <c r="D39" s="318"/>
      <c r="E39" s="170"/>
      <c r="F39" s="18"/>
      <c r="G39" s="18"/>
    </row>
    <row r="40" spans="1:7" s="4" customFormat="1" ht="13.5" customHeight="1">
      <c r="A40" s="18"/>
      <c r="B40" s="18"/>
      <c r="C40" s="18"/>
      <c r="D40" s="18"/>
      <c r="E40" s="170"/>
      <c r="F40" s="18"/>
      <c r="G40" s="18"/>
    </row>
    <row r="41" spans="1:7" s="4" customFormat="1" ht="13.5" customHeight="1">
      <c r="A41" s="18"/>
      <c r="B41" s="18"/>
      <c r="C41" s="18"/>
      <c r="D41" s="18"/>
      <c r="E41" s="170"/>
      <c r="F41" s="18"/>
      <c r="G41" s="18"/>
    </row>
    <row r="42" spans="1:7" s="4" customFormat="1" ht="13.5" customHeight="1">
      <c r="A42" s="18"/>
      <c r="B42" s="18"/>
      <c r="C42" s="18"/>
      <c r="D42" s="18"/>
      <c r="E42" s="170"/>
      <c r="F42" s="18"/>
      <c r="G42" s="18"/>
    </row>
    <row r="43" spans="1:7" s="109" customFormat="1" ht="13.5" customHeight="1">
      <c r="A43" s="18"/>
      <c r="B43" s="18"/>
      <c r="C43" s="18"/>
      <c r="D43" s="18"/>
      <c r="E43" s="170"/>
      <c r="F43" s="18"/>
      <c r="G43" s="18"/>
    </row>
    <row r="44" spans="1:7" s="109" customFormat="1" ht="13.5" customHeight="1">
      <c r="A44" s="18"/>
      <c r="B44" s="18"/>
      <c r="C44" s="18"/>
      <c r="D44" s="18"/>
      <c r="E44" s="170"/>
      <c r="F44" s="18"/>
      <c r="G44" s="18"/>
    </row>
    <row r="45" spans="1:7" s="103" customFormat="1" ht="13.5" customHeight="1">
      <c r="A45" s="18"/>
      <c r="B45" s="18"/>
      <c r="C45" s="18"/>
      <c r="D45" s="18"/>
      <c r="E45" s="170"/>
      <c r="F45" s="18"/>
      <c r="G45" s="18"/>
    </row>
    <row r="46" spans="1:7" s="103" customFormat="1" ht="13.5" customHeight="1">
      <c r="A46" s="18"/>
      <c r="B46" s="18"/>
      <c r="C46" s="18"/>
      <c r="D46" s="18"/>
      <c r="E46" s="18"/>
      <c r="F46" s="18"/>
      <c r="G46" s="18"/>
    </row>
    <row r="47" spans="1:7" s="103" customFormat="1" ht="13.5" customHeight="1">
      <c r="A47" s="18"/>
      <c r="B47" s="18"/>
      <c r="C47" s="18"/>
      <c r="D47" s="18"/>
      <c r="E47" s="18"/>
      <c r="F47" s="18"/>
      <c r="G47" s="18"/>
    </row>
    <row r="48" spans="1:7" s="103" customFormat="1" ht="13.5" customHeight="1">
      <c r="A48" s="18"/>
      <c r="B48" s="18"/>
      <c r="C48" s="18"/>
      <c r="D48" s="18"/>
      <c r="E48" s="18"/>
      <c r="F48" s="18"/>
      <c r="G48" s="18"/>
    </row>
    <row r="49" spans="1:7" s="103" customFormat="1" ht="13.5" customHeight="1">
      <c r="A49" s="18"/>
      <c r="B49" s="18"/>
      <c r="C49" s="18"/>
      <c r="D49" s="18"/>
      <c r="E49" s="18"/>
      <c r="F49" s="18"/>
      <c r="G49" s="18"/>
    </row>
    <row r="50" spans="1:7" s="103" customFormat="1" ht="13.5" customHeight="1">
      <c r="A50" s="18"/>
      <c r="B50" s="18"/>
      <c r="C50" s="18"/>
      <c r="D50" s="18"/>
      <c r="E50" s="18"/>
      <c r="F50" s="18"/>
      <c r="G50" s="18"/>
    </row>
    <row r="51" spans="1:7" s="109" customFormat="1" ht="13.5" customHeight="1">
      <c r="A51" s="103"/>
      <c r="B51" s="103"/>
      <c r="C51" s="103"/>
      <c r="D51" s="103"/>
      <c r="E51" s="103"/>
      <c r="F51" s="103"/>
      <c r="G51" s="103"/>
    </row>
    <row r="52" spans="1:7" s="18" customFormat="1" ht="13.5" customHeight="1">
      <c r="A52" s="103"/>
      <c r="B52" s="103"/>
      <c r="C52" s="103"/>
      <c r="D52" s="103"/>
      <c r="E52" s="103"/>
      <c r="F52" s="103"/>
      <c r="G52" s="103"/>
    </row>
    <row r="53" spans="1:7" s="18" customFormat="1" ht="13.5" customHeight="1">
      <c r="A53" s="103"/>
      <c r="B53" s="103"/>
      <c r="C53" s="103"/>
      <c r="D53" s="103"/>
      <c r="E53" s="103"/>
      <c r="F53" s="103"/>
      <c r="G53" s="103"/>
    </row>
    <row r="54" spans="1:7" s="18" customFormat="1" ht="13.5" customHeight="1">
      <c r="A54" s="103"/>
      <c r="B54" s="103"/>
      <c r="C54" s="103"/>
      <c r="D54" s="103"/>
      <c r="E54" s="103"/>
      <c r="F54" s="103"/>
      <c r="G54" s="103"/>
    </row>
    <row r="55" spans="1:7" s="18" customFormat="1" ht="13.5" customHeight="1">
      <c r="A55" s="103"/>
      <c r="B55" s="103"/>
      <c r="C55" s="103"/>
      <c r="D55" s="103"/>
      <c r="E55" s="103"/>
      <c r="F55" s="103"/>
      <c r="G55" s="103"/>
    </row>
    <row r="56" spans="1:7" s="18" customFormat="1" ht="13.5" customHeight="1">
      <c r="A56" s="103"/>
      <c r="B56" s="103"/>
      <c r="C56" s="103"/>
      <c r="D56" s="103"/>
      <c r="E56" s="103"/>
      <c r="F56" s="103"/>
      <c r="G56" s="103"/>
    </row>
    <row r="57" spans="1:7" s="18" customFormat="1" ht="13.5" customHeight="1">
      <c r="A57" s="103"/>
      <c r="B57" s="103"/>
      <c r="C57" s="103"/>
      <c r="D57" s="103"/>
      <c r="E57" s="103"/>
      <c r="F57" s="103"/>
      <c r="G57" s="103"/>
    </row>
    <row r="58" spans="1:7" s="18" customFormat="1" ht="13.5" customHeight="1">
      <c r="A58" s="103"/>
      <c r="B58" s="103"/>
      <c r="C58" s="103"/>
      <c r="D58" s="103"/>
      <c r="E58" s="103"/>
      <c r="F58" s="103"/>
      <c r="G58" s="103"/>
    </row>
    <row r="59" spans="1:7" s="18" customFormat="1" ht="13.5" customHeight="1">
      <c r="A59" s="103"/>
      <c r="B59" s="103"/>
      <c r="C59" s="103"/>
      <c r="D59" s="103"/>
      <c r="E59" s="103"/>
      <c r="F59" s="103"/>
      <c r="G59" s="103"/>
    </row>
    <row r="60" spans="1:7" s="18" customFormat="1" ht="13.5" customHeight="1">
      <c r="A60" s="103"/>
      <c r="B60" s="103"/>
      <c r="C60" s="103"/>
      <c r="D60" s="103"/>
      <c r="E60" s="103"/>
      <c r="F60" s="103"/>
      <c r="G60" s="103"/>
    </row>
    <row r="61" spans="1:7" s="18" customFormat="1" ht="13.5" customHeight="1">
      <c r="A61" s="103"/>
      <c r="B61" s="103"/>
      <c r="C61" s="103"/>
      <c r="D61" s="103"/>
      <c r="E61" s="103"/>
      <c r="F61" s="103"/>
      <c r="G61" s="103"/>
    </row>
    <row r="62" spans="1:7" s="18" customFormat="1" ht="13.5" customHeight="1">
      <c r="A62" s="103"/>
      <c r="B62" s="103"/>
      <c r="C62" s="103"/>
      <c r="D62" s="103"/>
      <c r="E62" s="103"/>
      <c r="F62" s="103"/>
      <c r="G62" s="103"/>
    </row>
    <row r="63" spans="1:7" s="18" customFormat="1" ht="13.5" customHeight="1">
      <c r="A63" s="103"/>
      <c r="B63" s="103"/>
      <c r="C63" s="103"/>
      <c r="D63" s="103"/>
      <c r="E63" s="103"/>
      <c r="F63" s="103"/>
      <c r="G63" s="103"/>
    </row>
    <row r="64" spans="1:7" s="18" customFormat="1" ht="13.5" customHeight="1">
      <c r="A64" s="103"/>
      <c r="B64" s="103"/>
      <c r="C64" s="103"/>
      <c r="D64" s="103"/>
      <c r="E64" s="103"/>
      <c r="F64" s="103"/>
      <c r="G64" s="103"/>
    </row>
    <row r="65" spans="1:7" s="18" customFormat="1" ht="13.5" customHeight="1">
      <c r="A65" s="103"/>
      <c r="B65" s="103"/>
      <c r="C65" s="103"/>
      <c r="D65" s="103"/>
      <c r="E65" s="103"/>
      <c r="F65" s="103"/>
      <c r="G65" s="103"/>
    </row>
    <row r="66" spans="1:7" s="18" customFormat="1" ht="13.5" customHeight="1">
      <c r="A66" s="103"/>
      <c r="B66" s="103"/>
      <c r="C66" s="103"/>
      <c r="D66" s="103"/>
      <c r="E66" s="103"/>
      <c r="F66" s="103"/>
      <c r="G66" s="103"/>
    </row>
    <row r="67" spans="1:7" s="18" customFormat="1" ht="13.5" customHeight="1">
      <c r="A67" s="103"/>
      <c r="B67" s="103"/>
      <c r="C67" s="103"/>
      <c r="D67" s="103"/>
      <c r="E67" s="103"/>
      <c r="F67" s="103"/>
      <c r="G67" s="103"/>
    </row>
    <row r="68" spans="1:7" s="18" customFormat="1" ht="13.5" customHeight="1">
      <c r="A68" s="103"/>
      <c r="B68" s="103"/>
      <c r="C68" s="103"/>
      <c r="D68" s="103"/>
      <c r="E68" s="103"/>
      <c r="F68" s="103"/>
      <c r="G68" s="103"/>
    </row>
    <row r="69" spans="1:7" s="18" customFormat="1" ht="13.5" customHeight="1">
      <c r="A69" s="103"/>
      <c r="B69" s="103"/>
      <c r="C69" s="103"/>
      <c r="D69" s="103"/>
      <c r="E69" s="103"/>
      <c r="F69" s="103"/>
      <c r="G69" s="103"/>
    </row>
    <row r="70" spans="1:7" s="18" customFormat="1" ht="13.5" customHeight="1">
      <c r="A70" s="103"/>
      <c r="B70" s="103"/>
      <c r="C70" s="103"/>
      <c r="D70" s="103"/>
      <c r="E70" s="103"/>
      <c r="F70" s="103"/>
      <c r="G70" s="103"/>
    </row>
    <row r="71" spans="1:7" s="18" customFormat="1" ht="13.5" customHeight="1">
      <c r="A71" s="103"/>
      <c r="B71" s="103"/>
      <c r="C71" s="103"/>
      <c r="D71" s="103"/>
      <c r="E71" s="103"/>
      <c r="F71" s="103"/>
      <c r="G71" s="103"/>
    </row>
    <row r="72" spans="1:7" s="18" customFormat="1" ht="13.5" customHeight="1">
      <c r="A72" s="103"/>
      <c r="B72" s="103"/>
      <c r="C72" s="103"/>
      <c r="D72" s="103"/>
      <c r="E72" s="103"/>
      <c r="F72" s="103"/>
      <c r="G72" s="103"/>
    </row>
    <row r="73" spans="1:7" s="18" customFormat="1" ht="13.5" customHeight="1">
      <c r="A73" s="103"/>
      <c r="B73" s="103"/>
      <c r="C73" s="103"/>
      <c r="D73" s="103"/>
      <c r="E73" s="103"/>
      <c r="F73" s="103"/>
      <c r="G73" s="103"/>
    </row>
    <row r="74" spans="1:7" s="18" customFormat="1" ht="13.5" customHeight="1">
      <c r="A74" s="103"/>
      <c r="B74" s="103"/>
      <c r="C74" s="103"/>
      <c r="D74" s="103"/>
      <c r="E74" s="103"/>
      <c r="F74" s="103"/>
      <c r="G74" s="103"/>
    </row>
    <row r="75" spans="1:5" s="18" customFormat="1" ht="13.5" customHeight="1">
      <c r="A75" s="2"/>
      <c r="B75" s="2"/>
      <c r="C75" s="2"/>
      <c r="D75" s="238"/>
      <c r="E75" s="2"/>
    </row>
    <row r="76" spans="1:5" s="18" customFormat="1" ht="13.5" customHeight="1">
      <c r="A76" s="2"/>
      <c r="B76" s="2"/>
      <c r="C76" s="2"/>
      <c r="D76" s="238"/>
      <c r="E76" s="2"/>
    </row>
    <row r="77" spans="1:5" s="18" customFormat="1" ht="13.5" customHeight="1">
      <c r="A77" s="2"/>
      <c r="B77" s="2"/>
      <c r="C77" s="2"/>
      <c r="D77" s="238"/>
      <c r="E77" s="2"/>
    </row>
    <row r="78" spans="1:5" s="18" customFormat="1" ht="13.5" customHeight="1">
      <c r="A78" s="2"/>
      <c r="B78" s="2"/>
      <c r="C78" s="2"/>
      <c r="D78" s="238"/>
      <c r="E78" s="2"/>
    </row>
    <row r="79" spans="1:5" s="18" customFormat="1" ht="13.5" customHeight="1">
      <c r="A79" s="2"/>
      <c r="B79" s="2"/>
      <c r="C79" s="2"/>
      <c r="D79" s="238"/>
      <c r="E79" s="2"/>
    </row>
    <row r="80" spans="1:5" s="18" customFormat="1" ht="13.5" customHeight="1">
      <c r="A80" s="84"/>
      <c r="B80" s="2"/>
      <c r="C80" s="2"/>
      <c r="D80" s="238"/>
      <c r="E80" s="2"/>
    </row>
    <row r="81" ht="13.5" customHeight="1">
      <c r="D81" s="237"/>
    </row>
    <row r="82" ht="13.5" customHeight="1">
      <c r="D82" s="237"/>
    </row>
    <row r="83" ht="13.5" customHeight="1">
      <c r="D83" s="237"/>
    </row>
  </sheetData>
  <printOptions/>
  <pageMargins left="0.7874015748031497" right="0.7874015748031497" top="0.7874015748031497" bottom="1.0236220472440944" header="0.5118110236220472" footer="0.7874015748031497"/>
  <pageSetup firstPageNumber="136" useFirstPageNumber="1" horizontalDpi="300" verticalDpi="3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N85"/>
  <sheetViews>
    <sheetView tabSelected="1" workbookViewId="0" topLeftCell="A24">
      <selection activeCell="B38" sqref="B38"/>
    </sheetView>
  </sheetViews>
  <sheetFormatPr defaultColWidth="9.140625" defaultRowHeight="12.75"/>
  <cols>
    <col min="1" max="1" width="3.00390625" style="18" customWidth="1"/>
    <col min="2" max="2" width="6.00390625" style="18" customWidth="1"/>
    <col min="3" max="3" width="7.8515625" style="18" customWidth="1"/>
    <col min="4" max="4" width="35.8515625" style="18" customWidth="1"/>
    <col min="5" max="6" width="12.7109375" style="18" customWidth="1"/>
    <col min="7" max="7" width="7.421875" style="18" customWidth="1"/>
    <col min="8" max="8" width="9.140625" style="18" customWidth="1"/>
    <col min="9" max="9" width="14.00390625" style="329" customWidth="1"/>
    <col min="10" max="10" width="17.28125" style="329" customWidth="1"/>
    <col min="11" max="11" width="16.140625" style="18" customWidth="1"/>
    <col min="12" max="16384" width="9.140625" style="18" customWidth="1"/>
  </cols>
  <sheetData>
    <row r="1" spans="1:10" s="328" customFormat="1" ht="15">
      <c r="A1" s="319" t="s">
        <v>180</v>
      </c>
      <c r="I1" s="365"/>
      <c r="J1" s="365"/>
    </row>
    <row r="2" ht="18">
      <c r="F2" s="87" t="s">
        <v>149</v>
      </c>
    </row>
    <row r="3" ht="15">
      <c r="F3" s="18" t="s">
        <v>181</v>
      </c>
    </row>
    <row r="4" spans="1:10" s="11" customFormat="1" ht="36.75" customHeight="1">
      <c r="A4" s="343" t="s">
        <v>15</v>
      </c>
      <c r="B4" s="343" t="s">
        <v>0</v>
      </c>
      <c r="C4" s="343" t="s">
        <v>60</v>
      </c>
      <c r="D4" s="343" t="s">
        <v>150</v>
      </c>
      <c r="E4" s="343" t="s">
        <v>2</v>
      </c>
      <c r="F4" s="343" t="s">
        <v>3</v>
      </c>
      <c r="G4" s="343" t="s">
        <v>61</v>
      </c>
      <c r="I4" s="323"/>
      <c r="J4" s="323"/>
    </row>
    <row r="5" spans="1:10" s="330" customFormat="1" ht="15" customHeight="1">
      <c r="A5" s="332">
        <v>1</v>
      </c>
      <c r="B5" s="332">
        <v>2</v>
      </c>
      <c r="C5" s="332">
        <v>3</v>
      </c>
      <c r="D5" s="332">
        <v>4</v>
      </c>
      <c r="E5" s="332">
        <v>5</v>
      </c>
      <c r="F5" s="332">
        <v>6</v>
      </c>
      <c r="G5" s="332">
        <v>7</v>
      </c>
      <c r="I5" s="366"/>
      <c r="J5" s="366"/>
    </row>
    <row r="6" spans="1:10" s="5" customFormat="1" ht="25.5" customHeight="1">
      <c r="A6" s="344" t="s">
        <v>151</v>
      </c>
      <c r="B6" s="345"/>
      <c r="C6" s="345"/>
      <c r="D6" s="345"/>
      <c r="E6" s="346">
        <f>SUM(E7,E9,E16)</f>
        <v>6654499</v>
      </c>
      <c r="F6" s="346">
        <f>SUM(F7,F9,F16)</f>
        <v>3552721.6999999997</v>
      </c>
      <c r="G6" s="347">
        <f>F6/E6*100</f>
        <v>53.38826709568969</v>
      </c>
      <c r="I6" s="321"/>
      <c r="J6" s="321"/>
    </row>
    <row r="7" spans="1:10" s="446" customFormat="1" ht="25.5" customHeight="1">
      <c r="A7" s="445" t="s">
        <v>19</v>
      </c>
      <c r="B7" s="350" t="s">
        <v>399</v>
      </c>
      <c r="C7" s="350"/>
      <c r="D7" s="350"/>
      <c r="E7" s="351">
        <f>SUM(E8)</f>
        <v>1100000</v>
      </c>
      <c r="F7" s="351">
        <f>SUM(F8)</f>
        <v>800000</v>
      </c>
      <c r="G7" s="363">
        <f>F7/E7*100</f>
        <v>72.72727272727273</v>
      </c>
      <c r="I7" s="447"/>
      <c r="J7" s="447"/>
    </row>
    <row r="8" spans="1:10" s="450" customFormat="1" ht="25.5" customHeight="1">
      <c r="A8" s="452">
        <v>1</v>
      </c>
      <c r="B8" s="452">
        <v>700</v>
      </c>
      <c r="C8" s="452">
        <v>70001</v>
      </c>
      <c r="D8" s="448" t="s">
        <v>400</v>
      </c>
      <c r="E8" s="449">
        <v>1100000</v>
      </c>
      <c r="F8" s="449">
        <v>800000</v>
      </c>
      <c r="G8" s="361">
        <f>F8/E8*100</f>
        <v>72.72727272727273</v>
      </c>
      <c r="I8" s="451"/>
      <c r="J8" s="451"/>
    </row>
    <row r="9" spans="1:10" s="5" customFormat="1" ht="24.75" customHeight="1">
      <c r="A9" s="348" t="s">
        <v>50</v>
      </c>
      <c r="B9" s="349" t="s">
        <v>152</v>
      </c>
      <c r="C9" s="350"/>
      <c r="D9" s="350"/>
      <c r="E9" s="351">
        <f>SUM(E10:E15)</f>
        <v>5534499</v>
      </c>
      <c r="F9" s="351">
        <f>SUM(F10:F15)</f>
        <v>2742721.6999999997</v>
      </c>
      <c r="G9" s="352">
        <f>F9/E9*100</f>
        <v>49.55681986752549</v>
      </c>
      <c r="I9" s="321"/>
      <c r="J9" s="321"/>
    </row>
    <row r="10" spans="1:10" s="11" customFormat="1" ht="27.75" customHeight="1">
      <c r="A10" s="335">
        <v>1</v>
      </c>
      <c r="B10" s="342" t="s">
        <v>182</v>
      </c>
      <c r="C10" s="342" t="s">
        <v>183</v>
      </c>
      <c r="D10" s="336" t="s">
        <v>153</v>
      </c>
      <c r="E10" s="469">
        <v>1452</v>
      </c>
      <c r="F10" s="469">
        <v>1334.97</v>
      </c>
      <c r="G10" s="361">
        <f>F10/E10*100</f>
        <v>91.94008264462809</v>
      </c>
      <c r="I10" s="323"/>
      <c r="J10" s="323"/>
    </row>
    <row r="11" spans="1:10" s="11" customFormat="1" ht="30">
      <c r="A11" s="338">
        <v>2</v>
      </c>
      <c r="B11" s="338">
        <v>801</v>
      </c>
      <c r="C11" s="338">
        <v>80104</v>
      </c>
      <c r="D11" s="331" t="s">
        <v>154</v>
      </c>
      <c r="E11" s="470">
        <v>883125</v>
      </c>
      <c r="F11" s="470">
        <v>423780</v>
      </c>
      <c r="G11" s="361">
        <f aca="true" t="shared" si="0" ref="G11:G54">F11/E11*100</f>
        <v>47.9864118895966</v>
      </c>
      <c r="I11" s="323"/>
      <c r="J11" s="323"/>
    </row>
    <row r="12" spans="1:10" s="11" customFormat="1" ht="21" customHeight="1">
      <c r="A12" s="338">
        <v>3</v>
      </c>
      <c r="B12" s="338">
        <v>921</v>
      </c>
      <c r="C12" s="338">
        <v>92114</v>
      </c>
      <c r="D12" s="331" t="s">
        <v>155</v>
      </c>
      <c r="E12" s="470">
        <v>1918532</v>
      </c>
      <c r="F12" s="470">
        <v>957780</v>
      </c>
      <c r="G12" s="361">
        <f t="shared" si="0"/>
        <v>49.92254494582316</v>
      </c>
      <c r="I12" s="323"/>
      <c r="J12" s="323"/>
    </row>
    <row r="13" spans="1:10" s="11" customFormat="1" ht="20.25" customHeight="1">
      <c r="A13" s="338">
        <v>4</v>
      </c>
      <c r="B13" s="338">
        <v>921</v>
      </c>
      <c r="C13" s="338">
        <v>92116</v>
      </c>
      <c r="D13" s="331" t="s">
        <v>156</v>
      </c>
      <c r="E13" s="470">
        <v>2103105</v>
      </c>
      <c r="F13" s="470">
        <v>1050054</v>
      </c>
      <c r="G13" s="361">
        <f t="shared" si="0"/>
        <v>49.92874820800674</v>
      </c>
      <c r="I13" s="323"/>
      <c r="J13" s="323"/>
    </row>
    <row r="14" spans="1:10" s="11" customFormat="1" ht="24" customHeight="1">
      <c r="A14" s="338">
        <v>5</v>
      </c>
      <c r="B14" s="338">
        <v>921</v>
      </c>
      <c r="C14" s="338">
        <v>92118</v>
      </c>
      <c r="D14" s="331" t="s">
        <v>157</v>
      </c>
      <c r="E14" s="470">
        <v>583285</v>
      </c>
      <c r="F14" s="470">
        <v>292000</v>
      </c>
      <c r="G14" s="361">
        <f t="shared" si="0"/>
        <v>50.06129079266568</v>
      </c>
      <c r="I14" s="323"/>
      <c r="J14" s="323"/>
    </row>
    <row r="15" spans="1:10" s="11" customFormat="1" ht="15">
      <c r="A15" s="340">
        <v>6</v>
      </c>
      <c r="B15" s="340">
        <v>851</v>
      </c>
      <c r="C15" s="340">
        <v>85154</v>
      </c>
      <c r="D15" s="341" t="s">
        <v>158</v>
      </c>
      <c r="E15" s="472">
        <v>45000</v>
      </c>
      <c r="F15" s="472">
        <v>17772.73</v>
      </c>
      <c r="G15" s="361">
        <f t="shared" si="0"/>
        <v>39.494955555555556</v>
      </c>
      <c r="I15" s="323"/>
      <c r="J15" s="323"/>
    </row>
    <row r="16" spans="1:10" s="2" customFormat="1" ht="23.25" customHeight="1">
      <c r="A16" s="353" t="s">
        <v>56</v>
      </c>
      <c r="B16" s="354" t="s">
        <v>159</v>
      </c>
      <c r="C16" s="355"/>
      <c r="D16" s="355"/>
      <c r="E16" s="356">
        <f>SUM(E17:E17)</f>
        <v>20000</v>
      </c>
      <c r="F16" s="356">
        <f>SUM(F17:F17)</f>
        <v>10000</v>
      </c>
      <c r="G16" s="352">
        <f t="shared" si="0"/>
        <v>50</v>
      </c>
      <c r="I16" s="322"/>
      <c r="J16" s="322"/>
    </row>
    <row r="17" spans="1:10" s="2" customFormat="1" ht="24" customHeight="1">
      <c r="A17" s="364">
        <v>1</v>
      </c>
      <c r="B17" s="364">
        <v>754</v>
      </c>
      <c r="C17" s="364">
        <v>75404</v>
      </c>
      <c r="D17" s="357" t="s">
        <v>160</v>
      </c>
      <c r="E17" s="358">
        <v>20000</v>
      </c>
      <c r="F17" s="358">
        <v>10000</v>
      </c>
      <c r="G17" s="361">
        <f t="shared" si="0"/>
        <v>50</v>
      </c>
      <c r="I17" s="322"/>
      <c r="J17" s="322"/>
    </row>
    <row r="18" spans="1:10" s="5" customFormat="1" ht="28.5" customHeight="1">
      <c r="A18" s="344" t="s">
        <v>161</v>
      </c>
      <c r="B18" s="345"/>
      <c r="C18" s="345"/>
      <c r="D18" s="345"/>
      <c r="E18" s="346">
        <f>SUM(E19,E38)</f>
        <v>12718322</v>
      </c>
      <c r="F18" s="346">
        <f>SUM(F19,F38)</f>
        <v>5768031.19</v>
      </c>
      <c r="G18" s="362">
        <f t="shared" si="0"/>
        <v>45.35213992852202</v>
      </c>
      <c r="I18" s="321"/>
      <c r="J18" s="321"/>
    </row>
    <row r="19" spans="1:10" s="5" customFormat="1" ht="21" customHeight="1">
      <c r="A19" s="353" t="s">
        <v>19</v>
      </c>
      <c r="B19" s="349" t="s">
        <v>152</v>
      </c>
      <c r="C19" s="350"/>
      <c r="D19" s="350"/>
      <c r="E19" s="351">
        <f>SUM(E20:E37)</f>
        <v>9188795</v>
      </c>
      <c r="F19" s="351">
        <f>SUM(F20:F37)</f>
        <v>3955932.66</v>
      </c>
      <c r="G19" s="363">
        <f t="shared" si="0"/>
        <v>43.051702209049175</v>
      </c>
      <c r="I19" s="321"/>
      <c r="J19" s="321"/>
    </row>
    <row r="20" spans="1:30" s="336" customFormat="1" ht="37.5" customHeight="1">
      <c r="A20" s="335">
        <v>1</v>
      </c>
      <c r="B20" s="335">
        <v>801</v>
      </c>
      <c r="C20" s="335">
        <v>80101</v>
      </c>
      <c r="D20" s="336" t="s">
        <v>162</v>
      </c>
      <c r="E20" s="337">
        <v>493362</v>
      </c>
      <c r="F20" s="337">
        <v>247746.36</v>
      </c>
      <c r="G20" s="361">
        <f t="shared" si="0"/>
        <v>50.21593880355601</v>
      </c>
      <c r="H20" s="333"/>
      <c r="I20" s="334"/>
      <c r="J20" s="334"/>
      <c r="K20" s="334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</row>
    <row r="21" spans="1:30" s="331" customFormat="1" ht="50.25" customHeight="1">
      <c r="A21" s="338">
        <v>2</v>
      </c>
      <c r="B21" s="338">
        <v>801</v>
      </c>
      <c r="C21" s="338">
        <v>80101</v>
      </c>
      <c r="D21" s="331" t="s">
        <v>163</v>
      </c>
      <c r="E21" s="339">
        <v>1164566</v>
      </c>
      <c r="F21" s="339">
        <v>536909.51</v>
      </c>
      <c r="G21" s="361">
        <f t="shared" si="0"/>
        <v>46.103828378984105</v>
      </c>
      <c r="H21" s="333"/>
      <c r="I21" s="334"/>
      <c r="J21" s="334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</row>
    <row r="22" spans="1:30" s="331" customFormat="1" ht="31.5" customHeight="1">
      <c r="A22" s="338">
        <v>3</v>
      </c>
      <c r="B22" s="338">
        <v>801</v>
      </c>
      <c r="C22" s="338">
        <v>80101</v>
      </c>
      <c r="D22" s="331" t="s">
        <v>164</v>
      </c>
      <c r="E22" s="339">
        <v>688413</v>
      </c>
      <c r="F22" s="339">
        <v>178563.84</v>
      </c>
      <c r="G22" s="361">
        <f t="shared" si="0"/>
        <v>25.938475885841783</v>
      </c>
      <c r="H22" s="333"/>
      <c r="I22" s="334"/>
      <c r="J22" s="334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</row>
    <row r="23" spans="1:30" s="331" customFormat="1" ht="46.5" customHeight="1">
      <c r="A23" s="338">
        <v>4</v>
      </c>
      <c r="B23" s="338">
        <v>801</v>
      </c>
      <c r="C23" s="338">
        <v>80103</v>
      </c>
      <c r="D23" s="331" t="s">
        <v>162</v>
      </c>
      <c r="E23" s="339">
        <v>77809</v>
      </c>
      <c r="F23" s="339">
        <v>19988.94</v>
      </c>
      <c r="G23" s="361">
        <f t="shared" si="0"/>
        <v>25.68975311339305</v>
      </c>
      <c r="H23" s="333"/>
      <c r="I23" s="334"/>
      <c r="J23" s="334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</row>
    <row r="24" spans="1:30" s="331" customFormat="1" ht="46.5" customHeight="1">
      <c r="A24" s="338">
        <v>5</v>
      </c>
      <c r="B24" s="338">
        <v>801</v>
      </c>
      <c r="C24" s="338">
        <v>80103</v>
      </c>
      <c r="D24" s="331" t="s">
        <v>163</v>
      </c>
      <c r="E24" s="339">
        <v>99595</v>
      </c>
      <c r="F24" s="339">
        <v>27043.86</v>
      </c>
      <c r="G24" s="361">
        <f t="shared" si="0"/>
        <v>27.15383302374617</v>
      </c>
      <c r="H24" s="333"/>
      <c r="I24" s="334"/>
      <c r="J24" s="334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</row>
    <row r="25" spans="1:30" s="331" customFormat="1" ht="31.5" customHeight="1">
      <c r="A25" s="338">
        <v>6</v>
      </c>
      <c r="B25" s="338">
        <v>801</v>
      </c>
      <c r="C25" s="338">
        <v>80104</v>
      </c>
      <c r="D25" s="331" t="s">
        <v>165</v>
      </c>
      <c r="E25" s="339">
        <v>741825</v>
      </c>
      <c r="F25" s="339">
        <v>310278.55</v>
      </c>
      <c r="G25" s="361">
        <f t="shared" si="0"/>
        <v>41.826380884979606</v>
      </c>
      <c r="H25" s="333"/>
      <c r="I25" s="334"/>
      <c r="J25" s="334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</row>
    <row r="26" spans="1:30" s="331" customFormat="1" ht="31.5" customHeight="1">
      <c r="A26" s="338">
        <v>7</v>
      </c>
      <c r="B26" s="338">
        <v>801</v>
      </c>
      <c r="C26" s="338">
        <v>80104</v>
      </c>
      <c r="D26" s="331" t="s">
        <v>166</v>
      </c>
      <c r="E26" s="339">
        <v>360315</v>
      </c>
      <c r="F26" s="339">
        <v>191629.12</v>
      </c>
      <c r="G26" s="361">
        <f t="shared" si="0"/>
        <v>53.183775307716864</v>
      </c>
      <c r="H26" s="333"/>
      <c r="I26" s="334"/>
      <c r="J26" s="334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</row>
    <row r="27" spans="1:118" s="331" customFormat="1" ht="31.5" customHeight="1">
      <c r="A27" s="338">
        <v>8</v>
      </c>
      <c r="B27" s="338">
        <v>801</v>
      </c>
      <c r="C27" s="338">
        <v>80104</v>
      </c>
      <c r="D27" s="331" t="s">
        <v>167</v>
      </c>
      <c r="E27" s="339">
        <v>1144530</v>
      </c>
      <c r="F27" s="339">
        <v>595504.41</v>
      </c>
      <c r="G27" s="361">
        <f t="shared" si="0"/>
        <v>52.03047626536657</v>
      </c>
      <c r="H27" s="333"/>
      <c r="I27" s="334"/>
      <c r="J27" s="334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</row>
    <row r="28" spans="1:118" s="331" customFormat="1" ht="31.5" customHeight="1">
      <c r="A28" s="338">
        <v>9</v>
      </c>
      <c r="B28" s="338">
        <v>801</v>
      </c>
      <c r="C28" s="338">
        <v>80104</v>
      </c>
      <c r="D28" s="331" t="s">
        <v>168</v>
      </c>
      <c r="E28" s="339">
        <v>450394</v>
      </c>
      <c r="F28" s="339">
        <v>225331.93</v>
      </c>
      <c r="G28" s="361">
        <f t="shared" si="0"/>
        <v>50.029958214363425</v>
      </c>
      <c r="H28" s="333"/>
      <c r="I28" s="334"/>
      <c r="J28" s="334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3"/>
      <c r="DK28" s="333"/>
      <c r="DL28" s="333"/>
      <c r="DM28" s="333"/>
      <c r="DN28" s="333"/>
    </row>
    <row r="29" spans="1:118" s="331" customFormat="1" ht="31.5" customHeight="1">
      <c r="A29" s="338">
        <v>10</v>
      </c>
      <c r="B29" s="338">
        <v>801</v>
      </c>
      <c r="C29" s="338">
        <v>80104</v>
      </c>
      <c r="D29" s="331" t="s">
        <v>169</v>
      </c>
      <c r="E29" s="339">
        <v>540473</v>
      </c>
      <c r="F29" s="339">
        <v>237019.38</v>
      </c>
      <c r="G29" s="361">
        <f t="shared" si="0"/>
        <v>43.854064865404936</v>
      </c>
      <c r="H29" s="333"/>
      <c r="I29" s="334"/>
      <c r="J29" s="334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/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</row>
    <row r="30" spans="1:118" s="331" customFormat="1" ht="31.5" customHeight="1">
      <c r="A30" s="338">
        <v>11</v>
      </c>
      <c r="B30" s="338">
        <v>801</v>
      </c>
      <c r="C30" s="338">
        <v>80104</v>
      </c>
      <c r="D30" s="331" t="s">
        <v>416</v>
      </c>
      <c r="E30" s="339">
        <v>211950</v>
      </c>
      <c r="F30" s="339">
        <v>82200.24</v>
      </c>
      <c r="G30" s="361">
        <f t="shared" si="0"/>
        <v>38.782845010615716</v>
      </c>
      <c r="H30" s="333"/>
      <c r="I30" s="334"/>
      <c r="J30" s="334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33"/>
      <c r="DA30" s="333"/>
      <c r="DB30" s="333"/>
      <c r="DC30" s="333"/>
      <c r="DD30" s="333"/>
      <c r="DE30" s="333"/>
      <c r="DF30" s="333"/>
      <c r="DG30" s="333"/>
      <c r="DH30" s="333"/>
      <c r="DI30" s="333"/>
      <c r="DJ30" s="333"/>
      <c r="DK30" s="333"/>
      <c r="DL30" s="333"/>
      <c r="DM30" s="333"/>
      <c r="DN30" s="333"/>
    </row>
    <row r="31" spans="1:118" s="331" customFormat="1" ht="31.5" customHeight="1">
      <c r="A31" s="338">
        <v>12</v>
      </c>
      <c r="B31" s="338">
        <v>801</v>
      </c>
      <c r="C31" s="338">
        <v>80104</v>
      </c>
      <c r="D31" s="331" t="s">
        <v>417</v>
      </c>
      <c r="E31" s="339">
        <v>529875</v>
      </c>
      <c r="F31" s="339">
        <v>149789.36</v>
      </c>
      <c r="G31" s="361">
        <f t="shared" si="0"/>
        <v>28.268810568530313</v>
      </c>
      <c r="H31" s="333"/>
      <c r="I31" s="334"/>
      <c r="J31" s="334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3"/>
      <c r="CR31" s="333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3"/>
      <c r="DI31" s="333"/>
      <c r="DJ31" s="333"/>
      <c r="DK31" s="333"/>
      <c r="DL31" s="333"/>
      <c r="DM31" s="333"/>
      <c r="DN31" s="333"/>
    </row>
    <row r="32" spans="1:118" s="331" customFormat="1" ht="31.5" customHeight="1">
      <c r="A32" s="338">
        <v>13</v>
      </c>
      <c r="B32" s="338">
        <v>801</v>
      </c>
      <c r="C32" s="338">
        <v>80104</v>
      </c>
      <c r="D32" s="331" t="s">
        <v>418</v>
      </c>
      <c r="E32" s="339">
        <v>264938</v>
      </c>
      <c r="F32" s="339">
        <v>117772.72</v>
      </c>
      <c r="G32" s="361">
        <f t="shared" si="0"/>
        <v>44.452936158648434</v>
      </c>
      <c r="H32" s="333"/>
      <c r="I32" s="334"/>
      <c r="J32" s="334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3"/>
      <c r="BE32" s="333"/>
      <c r="BF32" s="333"/>
      <c r="BG32" s="333"/>
      <c r="BH32" s="333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  <c r="CG32" s="333"/>
      <c r="CH32" s="333"/>
      <c r="CI32" s="333"/>
      <c r="CJ32" s="333"/>
      <c r="CK32" s="333"/>
      <c r="CL32" s="333"/>
      <c r="CM32" s="333"/>
      <c r="CN32" s="333"/>
      <c r="CO32" s="333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33"/>
      <c r="DA32" s="333"/>
      <c r="DB32" s="333"/>
      <c r="DC32" s="333"/>
      <c r="DD32" s="333"/>
      <c r="DE32" s="333"/>
      <c r="DF32" s="333"/>
      <c r="DG32" s="333"/>
      <c r="DH32" s="333"/>
      <c r="DI32" s="333"/>
      <c r="DJ32" s="333"/>
      <c r="DK32" s="333"/>
      <c r="DL32" s="333"/>
      <c r="DM32" s="333"/>
      <c r="DN32" s="333"/>
    </row>
    <row r="33" spans="1:118" s="331" customFormat="1" ht="31.5" customHeight="1">
      <c r="A33" s="338">
        <v>14</v>
      </c>
      <c r="B33" s="338">
        <v>801</v>
      </c>
      <c r="C33" s="338">
        <v>80104</v>
      </c>
      <c r="D33" s="331" t="s">
        <v>419</v>
      </c>
      <c r="E33" s="339">
        <v>423900</v>
      </c>
      <c r="F33" s="339">
        <v>164560.82</v>
      </c>
      <c r="G33" s="361">
        <f t="shared" si="0"/>
        <v>38.820669969332386</v>
      </c>
      <c r="H33" s="333"/>
      <c r="I33" s="334"/>
      <c r="J33" s="334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33"/>
      <c r="AT33" s="333"/>
      <c r="AU33" s="333"/>
      <c r="AV33" s="333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</row>
    <row r="34" spans="1:118" s="331" customFormat="1" ht="31.5" customHeight="1">
      <c r="A34" s="338">
        <v>15</v>
      </c>
      <c r="B34" s="338">
        <v>801</v>
      </c>
      <c r="C34" s="338">
        <v>80106</v>
      </c>
      <c r="D34" s="331" t="s">
        <v>555</v>
      </c>
      <c r="E34" s="339">
        <v>90432</v>
      </c>
      <c r="F34" s="339">
        <v>0</v>
      </c>
      <c r="G34" s="361">
        <f t="shared" si="0"/>
        <v>0</v>
      </c>
      <c r="H34" s="333"/>
      <c r="I34" s="334"/>
      <c r="J34" s="334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  <c r="CG34" s="333"/>
      <c r="CH34" s="333"/>
      <c r="CI34" s="333"/>
      <c r="CJ34" s="333"/>
      <c r="CK34" s="333"/>
      <c r="CL34" s="333"/>
      <c r="CM34" s="333"/>
      <c r="CN34" s="333"/>
      <c r="CO34" s="333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33"/>
      <c r="DA34" s="333"/>
      <c r="DB34" s="333"/>
      <c r="DC34" s="333"/>
      <c r="DD34" s="333"/>
      <c r="DE34" s="333"/>
      <c r="DF34" s="333"/>
      <c r="DG34" s="333"/>
      <c r="DH34" s="333"/>
      <c r="DI34" s="333"/>
      <c r="DJ34" s="333"/>
      <c r="DK34" s="333"/>
      <c r="DL34" s="333"/>
      <c r="DM34" s="333"/>
      <c r="DN34" s="333"/>
    </row>
    <row r="35" spans="1:118" s="331" customFormat="1" ht="31.5" customHeight="1">
      <c r="A35" s="338">
        <v>16</v>
      </c>
      <c r="B35" s="338">
        <v>801</v>
      </c>
      <c r="C35" s="338">
        <v>80106</v>
      </c>
      <c r="D35" s="331" t="s">
        <v>402</v>
      </c>
      <c r="E35" s="339">
        <v>70650</v>
      </c>
      <c r="F35" s="339">
        <v>33400.44</v>
      </c>
      <c r="G35" s="361">
        <f t="shared" si="0"/>
        <v>47.27592356687899</v>
      </c>
      <c r="H35" s="333"/>
      <c r="I35" s="334"/>
      <c r="J35" s="334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3"/>
      <c r="CQ35" s="333"/>
      <c r="CR35" s="333"/>
      <c r="CS35" s="333"/>
      <c r="CT35" s="333"/>
      <c r="CU35" s="333"/>
      <c r="CV35" s="333"/>
      <c r="CW35" s="333"/>
      <c r="CX35" s="333"/>
      <c r="CY35" s="333"/>
      <c r="CZ35" s="333"/>
      <c r="DA35" s="333"/>
      <c r="DB35" s="333"/>
      <c r="DC35" s="333"/>
      <c r="DD35" s="333"/>
      <c r="DE35" s="333"/>
      <c r="DF35" s="333"/>
      <c r="DG35" s="333"/>
      <c r="DH35" s="333"/>
      <c r="DI35" s="333"/>
      <c r="DJ35" s="333"/>
      <c r="DK35" s="333"/>
      <c r="DL35" s="333"/>
      <c r="DM35" s="333"/>
      <c r="DN35" s="333"/>
    </row>
    <row r="36" spans="1:118" s="331" customFormat="1" ht="31.5" customHeight="1">
      <c r="A36" s="338">
        <v>17</v>
      </c>
      <c r="B36" s="338">
        <v>801</v>
      </c>
      <c r="C36" s="338">
        <v>80110</v>
      </c>
      <c r="D36" s="331" t="s">
        <v>170</v>
      </c>
      <c r="E36" s="339">
        <v>344206</v>
      </c>
      <c r="F36" s="339">
        <v>99684</v>
      </c>
      <c r="G36" s="361">
        <f t="shared" si="0"/>
        <v>28.96056431323103</v>
      </c>
      <c r="H36" s="333"/>
      <c r="I36" s="334"/>
      <c r="J36" s="334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3"/>
      <c r="CH36" s="333"/>
      <c r="CI36" s="333"/>
      <c r="CJ36" s="333"/>
      <c r="CK36" s="333"/>
      <c r="CL36" s="333"/>
      <c r="CM36" s="333"/>
      <c r="CN36" s="333"/>
      <c r="CO36" s="333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33"/>
      <c r="DA36" s="333"/>
      <c r="DB36" s="333"/>
      <c r="DC36" s="333"/>
      <c r="DD36" s="333"/>
      <c r="DE36" s="333"/>
      <c r="DF36" s="333"/>
      <c r="DG36" s="333"/>
      <c r="DH36" s="333"/>
      <c r="DI36" s="333"/>
      <c r="DJ36" s="333"/>
      <c r="DK36" s="333"/>
      <c r="DL36" s="333"/>
      <c r="DM36" s="333"/>
      <c r="DN36" s="333"/>
    </row>
    <row r="37" spans="1:118" s="331" customFormat="1" ht="31.5" customHeight="1">
      <c r="A37" s="338">
        <v>18</v>
      </c>
      <c r="B37" s="338">
        <v>801</v>
      </c>
      <c r="C37" s="338">
        <v>80110</v>
      </c>
      <c r="D37" s="331" t="s">
        <v>171</v>
      </c>
      <c r="E37" s="339">
        <v>1491562</v>
      </c>
      <c r="F37" s="339">
        <v>738509.18</v>
      </c>
      <c r="G37" s="361">
        <f t="shared" si="0"/>
        <v>49.5124694783053</v>
      </c>
      <c r="H37" s="333"/>
      <c r="I37" s="334"/>
      <c r="J37" s="334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/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/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/>
      <c r="DJ37" s="333"/>
      <c r="DK37" s="333"/>
      <c r="DL37" s="333"/>
      <c r="DM37" s="333"/>
      <c r="DN37" s="333"/>
    </row>
    <row r="38" spans="1:118" s="2" customFormat="1" ht="24" customHeight="1">
      <c r="A38" s="353" t="s">
        <v>50</v>
      </c>
      <c r="B38" s="354" t="s">
        <v>159</v>
      </c>
      <c r="C38" s="355"/>
      <c r="D38" s="355"/>
      <c r="E38" s="356">
        <f>SUM(E39:E53)</f>
        <v>3529527</v>
      </c>
      <c r="F38" s="356">
        <f>SUM(F39:F53)</f>
        <v>1812098.53</v>
      </c>
      <c r="G38" s="363">
        <f t="shared" si="0"/>
        <v>51.34111539591566</v>
      </c>
      <c r="H38" s="360"/>
      <c r="I38" s="367"/>
      <c r="J38" s="367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</row>
    <row r="39" spans="1:10" s="2" customFormat="1" ht="33.75" customHeight="1">
      <c r="A39" s="338">
        <v>1</v>
      </c>
      <c r="B39" s="338">
        <v>630</v>
      </c>
      <c r="C39" s="338">
        <v>63003</v>
      </c>
      <c r="D39" s="331" t="s">
        <v>172</v>
      </c>
      <c r="E39" s="358">
        <v>575000</v>
      </c>
      <c r="F39" s="358">
        <v>447000</v>
      </c>
      <c r="G39" s="361">
        <f t="shared" si="0"/>
        <v>77.73913043478261</v>
      </c>
      <c r="I39" s="322"/>
      <c r="J39" s="322"/>
    </row>
    <row r="40" spans="1:10" s="2" customFormat="1" ht="57" customHeight="1">
      <c r="A40" s="338">
        <v>2</v>
      </c>
      <c r="B40" s="338">
        <v>700</v>
      </c>
      <c r="C40" s="338">
        <v>70095</v>
      </c>
      <c r="D40" s="331" t="s">
        <v>420</v>
      </c>
      <c r="E40" s="358">
        <v>5000</v>
      </c>
      <c r="F40" s="358">
        <v>0</v>
      </c>
      <c r="G40" s="361">
        <f t="shared" si="0"/>
        <v>0</v>
      </c>
      <c r="I40" s="322"/>
      <c r="J40" s="322"/>
    </row>
    <row r="41" spans="1:10" s="2" customFormat="1" ht="39.75" customHeight="1">
      <c r="A41" s="338">
        <v>3</v>
      </c>
      <c r="B41" s="338">
        <v>750</v>
      </c>
      <c r="C41" s="338">
        <v>75075</v>
      </c>
      <c r="D41" s="331" t="s">
        <v>421</v>
      </c>
      <c r="E41" s="358">
        <v>75000</v>
      </c>
      <c r="F41" s="358">
        <v>0</v>
      </c>
      <c r="G41" s="361">
        <f t="shared" si="0"/>
        <v>0</v>
      </c>
      <c r="I41" s="322"/>
      <c r="J41" s="322"/>
    </row>
    <row r="42" spans="1:10" s="2" customFormat="1" ht="66" customHeight="1">
      <c r="A42" s="338">
        <v>4</v>
      </c>
      <c r="B42" s="338">
        <v>801</v>
      </c>
      <c r="C42" s="338">
        <v>80195</v>
      </c>
      <c r="D42" s="11" t="s">
        <v>559</v>
      </c>
      <c r="E42" s="358">
        <v>10000</v>
      </c>
      <c r="F42" s="358">
        <v>10000</v>
      </c>
      <c r="G42" s="361">
        <f t="shared" si="0"/>
        <v>100</v>
      </c>
      <c r="I42" s="322"/>
      <c r="J42" s="322"/>
    </row>
    <row r="43" spans="1:10" s="2" customFormat="1" ht="29.25" customHeight="1">
      <c r="A43" s="338">
        <v>5</v>
      </c>
      <c r="B43" s="338">
        <v>851</v>
      </c>
      <c r="C43" s="338">
        <v>85154</v>
      </c>
      <c r="D43" s="331" t="s">
        <v>174</v>
      </c>
      <c r="E43" s="358">
        <v>783200</v>
      </c>
      <c r="F43" s="449">
        <v>424285.22</v>
      </c>
      <c r="G43" s="361">
        <f t="shared" si="0"/>
        <v>54.17329162410623</v>
      </c>
      <c r="I43" s="322"/>
      <c r="J43" s="322"/>
    </row>
    <row r="44" spans="1:10" s="2" customFormat="1" ht="29.25" customHeight="1">
      <c r="A44" s="338">
        <v>6</v>
      </c>
      <c r="B44" s="338">
        <v>851</v>
      </c>
      <c r="C44" s="338">
        <v>85195</v>
      </c>
      <c r="D44" s="331" t="s">
        <v>175</v>
      </c>
      <c r="E44" s="358">
        <v>110360</v>
      </c>
      <c r="F44" s="449">
        <v>63660</v>
      </c>
      <c r="G44" s="361">
        <f t="shared" si="0"/>
        <v>57.683943457774554</v>
      </c>
      <c r="I44" s="322"/>
      <c r="J44" s="322"/>
    </row>
    <row r="45" spans="1:10" s="2" customFormat="1" ht="57" customHeight="1">
      <c r="A45" s="338">
        <v>7</v>
      </c>
      <c r="B45" s="338">
        <v>852</v>
      </c>
      <c r="C45" s="338">
        <v>85206</v>
      </c>
      <c r="D45" s="331" t="s">
        <v>557</v>
      </c>
      <c r="E45" s="358">
        <v>108157</v>
      </c>
      <c r="F45" s="449">
        <v>0</v>
      </c>
      <c r="G45" s="361">
        <f t="shared" si="0"/>
        <v>0</v>
      </c>
      <c r="I45" s="322"/>
      <c r="J45" s="322"/>
    </row>
    <row r="46" spans="1:10" s="2" customFormat="1" ht="29.25" customHeight="1">
      <c r="A46" s="338">
        <v>8</v>
      </c>
      <c r="B46" s="338">
        <v>852</v>
      </c>
      <c r="C46" s="338">
        <v>85295</v>
      </c>
      <c r="D46" s="331" t="s">
        <v>176</v>
      </c>
      <c r="E46" s="358">
        <v>691800</v>
      </c>
      <c r="F46" s="449">
        <v>322751.21</v>
      </c>
      <c r="G46" s="361">
        <f t="shared" si="0"/>
        <v>46.653832032379306</v>
      </c>
      <c r="I46" s="322"/>
      <c r="J46" s="322"/>
    </row>
    <row r="47" spans="1:10" s="2" customFormat="1" ht="33" customHeight="1">
      <c r="A47" s="338">
        <v>9</v>
      </c>
      <c r="B47" s="338">
        <v>853</v>
      </c>
      <c r="C47" s="338">
        <v>85395</v>
      </c>
      <c r="D47" s="331" t="s">
        <v>401</v>
      </c>
      <c r="E47" s="358">
        <v>245500</v>
      </c>
      <c r="F47" s="449">
        <v>78000</v>
      </c>
      <c r="G47" s="361">
        <f t="shared" si="0"/>
        <v>31.771894093686353</v>
      </c>
      <c r="I47" s="322"/>
      <c r="J47" s="322"/>
    </row>
    <row r="48" spans="1:10" s="2" customFormat="1" ht="29.25" customHeight="1">
      <c r="A48" s="338">
        <v>10</v>
      </c>
      <c r="B48" s="338">
        <v>854</v>
      </c>
      <c r="C48" s="338">
        <v>85412</v>
      </c>
      <c r="D48" s="331" t="s">
        <v>177</v>
      </c>
      <c r="E48" s="358">
        <v>55000</v>
      </c>
      <c r="F48" s="449">
        <v>55000</v>
      </c>
      <c r="G48" s="361">
        <f t="shared" si="0"/>
        <v>100</v>
      </c>
      <c r="I48" s="322"/>
      <c r="J48" s="322"/>
    </row>
    <row r="49" spans="1:10" s="2" customFormat="1" ht="36" customHeight="1">
      <c r="A49" s="338">
        <v>11</v>
      </c>
      <c r="B49" s="338">
        <v>854</v>
      </c>
      <c r="C49" s="338">
        <v>85415</v>
      </c>
      <c r="D49" s="331" t="s">
        <v>558</v>
      </c>
      <c r="E49" s="358">
        <v>110</v>
      </c>
      <c r="F49" s="449">
        <v>102.1</v>
      </c>
      <c r="G49" s="361">
        <f t="shared" si="0"/>
        <v>92.81818181818181</v>
      </c>
      <c r="I49" s="322"/>
      <c r="J49" s="322"/>
    </row>
    <row r="50" spans="1:10" s="2" customFormat="1" ht="35.25" customHeight="1">
      <c r="A50" s="338">
        <v>12</v>
      </c>
      <c r="B50" s="338">
        <v>921</v>
      </c>
      <c r="C50" s="338">
        <v>92105</v>
      </c>
      <c r="D50" s="331" t="s">
        <v>178</v>
      </c>
      <c r="E50" s="358">
        <v>15000</v>
      </c>
      <c r="F50" s="449">
        <v>0</v>
      </c>
      <c r="G50" s="361">
        <f t="shared" si="0"/>
        <v>0</v>
      </c>
      <c r="I50" s="322"/>
      <c r="J50" s="322"/>
    </row>
    <row r="51" spans="1:10" s="2" customFormat="1" ht="29.25" customHeight="1">
      <c r="A51" s="338">
        <v>13</v>
      </c>
      <c r="B51" s="338">
        <v>921</v>
      </c>
      <c r="C51" s="338">
        <v>92105</v>
      </c>
      <c r="D51" s="331" t="s">
        <v>556</v>
      </c>
      <c r="E51" s="358">
        <v>304000</v>
      </c>
      <c r="F51" s="449">
        <v>241800</v>
      </c>
      <c r="G51" s="361">
        <f t="shared" si="0"/>
        <v>79.53947368421052</v>
      </c>
      <c r="I51" s="322"/>
      <c r="J51" s="322"/>
    </row>
    <row r="52" spans="1:10" s="2" customFormat="1" ht="25.5" customHeight="1">
      <c r="A52" s="338">
        <v>14</v>
      </c>
      <c r="B52" s="338">
        <v>921</v>
      </c>
      <c r="C52" s="338">
        <v>92120</v>
      </c>
      <c r="D52" s="331" t="s">
        <v>179</v>
      </c>
      <c r="E52" s="358">
        <v>289000</v>
      </c>
      <c r="F52" s="449">
        <v>0</v>
      </c>
      <c r="G52" s="361">
        <f t="shared" si="0"/>
        <v>0</v>
      </c>
      <c r="I52" s="322"/>
      <c r="J52" s="322"/>
    </row>
    <row r="53" spans="1:10" s="2" customFormat="1" ht="29.25" customHeight="1">
      <c r="A53" s="338">
        <v>15</v>
      </c>
      <c r="B53" s="338">
        <v>926</v>
      </c>
      <c r="C53" s="338">
        <v>92605</v>
      </c>
      <c r="D53" s="331" t="s">
        <v>311</v>
      </c>
      <c r="E53" s="358">
        <v>262400</v>
      </c>
      <c r="F53" s="449">
        <v>169500</v>
      </c>
      <c r="G53" s="361">
        <f t="shared" si="0"/>
        <v>64.59603658536585</v>
      </c>
      <c r="I53" s="322"/>
      <c r="J53" s="322"/>
    </row>
    <row r="54" spans="1:10" s="2" customFormat="1" ht="26.25" customHeight="1">
      <c r="A54" s="359"/>
      <c r="B54" s="359"/>
      <c r="C54" s="359"/>
      <c r="D54" s="359" t="s">
        <v>148</v>
      </c>
      <c r="E54" s="346">
        <f>SUM(E18,E6)</f>
        <v>19372821</v>
      </c>
      <c r="F54" s="346">
        <f>SUM(F18,F6)</f>
        <v>9320752.89</v>
      </c>
      <c r="G54" s="362">
        <f t="shared" si="0"/>
        <v>48.11252264190125</v>
      </c>
      <c r="I54" s="322"/>
      <c r="J54" s="322"/>
    </row>
    <row r="55" spans="5:10" s="2" customFormat="1" ht="15">
      <c r="E55" s="322"/>
      <c r="F55" s="322"/>
      <c r="I55" s="322"/>
      <c r="J55" s="322"/>
    </row>
    <row r="56" spans="5:10" s="2" customFormat="1" ht="15">
      <c r="E56" s="322"/>
      <c r="F56" s="322"/>
      <c r="I56" s="322"/>
      <c r="J56" s="322"/>
    </row>
    <row r="57" spans="5:10" s="2" customFormat="1" ht="15">
      <c r="E57" s="322"/>
      <c r="F57" s="322"/>
      <c r="I57" s="322"/>
      <c r="J57" s="322"/>
    </row>
    <row r="58" spans="5:10" s="2" customFormat="1" ht="15">
      <c r="E58" s="322"/>
      <c r="F58" s="322"/>
      <c r="I58" s="322"/>
      <c r="J58" s="322"/>
    </row>
    <row r="59" spans="5:10" s="2" customFormat="1" ht="15">
      <c r="E59" s="322"/>
      <c r="F59" s="322"/>
      <c r="I59" s="322"/>
      <c r="J59" s="322"/>
    </row>
    <row r="60" spans="5:10" s="2" customFormat="1" ht="15">
      <c r="E60" s="322"/>
      <c r="F60" s="322"/>
      <c r="I60" s="322"/>
      <c r="J60" s="322"/>
    </row>
    <row r="61" spans="5:10" s="2" customFormat="1" ht="15">
      <c r="E61" s="322"/>
      <c r="F61" s="322"/>
      <c r="I61" s="322"/>
      <c r="J61" s="322"/>
    </row>
    <row r="62" spans="5:10" s="2" customFormat="1" ht="15">
      <c r="E62" s="322"/>
      <c r="F62" s="322"/>
      <c r="I62" s="322"/>
      <c r="J62" s="322"/>
    </row>
    <row r="63" spans="5:10" s="2" customFormat="1" ht="15">
      <c r="E63" s="322"/>
      <c r="F63" s="322"/>
      <c r="I63" s="322"/>
      <c r="J63" s="322"/>
    </row>
    <row r="64" spans="5:10" s="2" customFormat="1" ht="15">
      <c r="E64" s="322"/>
      <c r="F64" s="322"/>
      <c r="I64" s="322"/>
      <c r="J64" s="322"/>
    </row>
    <row r="65" spans="5:10" s="2" customFormat="1" ht="15">
      <c r="E65" s="322"/>
      <c r="F65" s="322"/>
      <c r="I65" s="322"/>
      <c r="J65" s="322"/>
    </row>
    <row r="66" spans="5:10" s="2" customFormat="1" ht="15">
      <c r="E66" s="322"/>
      <c r="F66" s="322"/>
      <c r="I66" s="322"/>
      <c r="J66" s="322"/>
    </row>
    <row r="67" spans="5:10" s="2" customFormat="1" ht="15">
      <c r="E67" s="322"/>
      <c r="F67" s="322"/>
      <c r="I67" s="322"/>
      <c r="J67" s="322"/>
    </row>
    <row r="68" spans="5:10" s="2" customFormat="1" ht="15">
      <c r="E68" s="322"/>
      <c r="F68" s="322"/>
      <c r="I68" s="322"/>
      <c r="J68" s="322"/>
    </row>
    <row r="69" spans="5:10" s="2" customFormat="1" ht="15">
      <c r="E69" s="322"/>
      <c r="F69" s="322"/>
      <c r="I69" s="322"/>
      <c r="J69" s="322"/>
    </row>
    <row r="70" spans="5:10" s="2" customFormat="1" ht="15">
      <c r="E70" s="322"/>
      <c r="F70" s="322"/>
      <c r="I70" s="322"/>
      <c r="J70" s="322"/>
    </row>
    <row r="71" spans="5:10" s="2" customFormat="1" ht="15">
      <c r="E71" s="322"/>
      <c r="F71" s="322"/>
      <c r="I71" s="322"/>
      <c r="J71" s="322"/>
    </row>
    <row r="72" spans="5:10" s="2" customFormat="1" ht="15">
      <c r="E72" s="322"/>
      <c r="F72" s="322"/>
      <c r="I72" s="322"/>
      <c r="J72" s="322"/>
    </row>
    <row r="73" spans="5:10" s="2" customFormat="1" ht="15">
      <c r="E73" s="322"/>
      <c r="F73" s="322"/>
      <c r="I73" s="322"/>
      <c r="J73" s="322"/>
    </row>
    <row r="74" spans="5:10" s="2" customFormat="1" ht="15">
      <c r="E74" s="322"/>
      <c r="F74" s="322"/>
      <c r="I74" s="322"/>
      <c r="J74" s="322"/>
    </row>
    <row r="75" spans="9:10" s="2" customFormat="1" ht="15">
      <c r="I75" s="322"/>
      <c r="J75" s="322"/>
    </row>
    <row r="76" spans="9:10" s="2" customFormat="1" ht="15">
      <c r="I76" s="322"/>
      <c r="J76" s="322"/>
    </row>
    <row r="77" spans="9:10" s="2" customFormat="1" ht="15">
      <c r="I77" s="322"/>
      <c r="J77" s="322"/>
    </row>
    <row r="78" spans="9:10" s="2" customFormat="1" ht="15">
      <c r="I78" s="322"/>
      <c r="J78" s="322"/>
    </row>
    <row r="79" spans="9:10" s="2" customFormat="1" ht="15">
      <c r="I79" s="322"/>
      <c r="J79" s="322"/>
    </row>
    <row r="80" spans="9:10" s="2" customFormat="1" ht="15">
      <c r="I80" s="322"/>
      <c r="J80" s="322"/>
    </row>
    <row r="81" spans="9:10" s="2" customFormat="1" ht="15">
      <c r="I81" s="322"/>
      <c r="J81" s="322"/>
    </row>
    <row r="82" spans="9:10" s="2" customFormat="1" ht="15">
      <c r="I82" s="322"/>
      <c r="J82" s="322"/>
    </row>
    <row r="83" spans="9:10" s="2" customFormat="1" ht="15">
      <c r="I83" s="322"/>
      <c r="J83" s="322"/>
    </row>
    <row r="84" spans="9:10" s="2" customFormat="1" ht="15">
      <c r="I84" s="322"/>
      <c r="J84" s="322"/>
    </row>
    <row r="85" spans="9:10" s="2" customFormat="1" ht="15">
      <c r="I85" s="322"/>
      <c r="J85" s="322"/>
    </row>
  </sheetData>
  <printOptions/>
  <pageMargins left="0.75" right="0.75" top="1" bottom="1" header="0.5" footer="0.5"/>
  <pageSetup firstPageNumber="137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51"/>
  <sheetViews>
    <sheetView workbookViewId="0" topLeftCell="A41">
      <selection activeCell="B50" sqref="B50"/>
    </sheetView>
  </sheetViews>
  <sheetFormatPr defaultColWidth="9.140625" defaultRowHeight="12.75"/>
  <cols>
    <col min="1" max="1" width="4.00390625" style="2" customWidth="1"/>
    <col min="2" max="2" width="38.421875" style="2" customWidth="1"/>
    <col min="3" max="3" width="20.57421875" style="2" customWidth="1"/>
    <col min="4" max="4" width="17.28125" style="2" customWidth="1"/>
    <col min="5" max="5" width="16.7109375" style="2" customWidth="1"/>
    <col min="6" max="6" width="7.140625" style="2" customWidth="1"/>
    <col min="7" max="7" width="17.28125" style="16" customWidth="1"/>
    <col min="8" max="8" width="6.8515625" style="2" customWidth="1"/>
    <col min="9" max="9" width="23.7109375" style="322" customWidth="1"/>
    <col min="10" max="253" width="9.00390625" style="2" customWidth="1"/>
    <col min="254" max="16384" width="9.140625" style="18" customWidth="1"/>
  </cols>
  <sheetData>
    <row r="1" spans="1:255" s="5" customFormat="1" ht="18.75" customHeight="1">
      <c r="A1" s="1" t="s">
        <v>13</v>
      </c>
      <c r="G1" s="17"/>
      <c r="I1" s="321"/>
      <c r="IT1" s="18"/>
      <c r="IU1" s="18"/>
    </row>
    <row r="2" spans="6:7" ht="18.75" customHeight="1">
      <c r="F2" s="18"/>
      <c r="G2" s="19" t="s">
        <v>14</v>
      </c>
    </row>
    <row r="3" spans="1:8" ht="16.5" customHeight="1">
      <c r="A3" s="20" t="s">
        <v>15</v>
      </c>
      <c r="B3" s="20" t="s">
        <v>1</v>
      </c>
      <c r="C3" s="21" t="s">
        <v>2</v>
      </c>
      <c r="D3" s="22"/>
      <c r="E3" s="21" t="s">
        <v>16</v>
      </c>
      <c r="F3" s="23"/>
      <c r="G3" s="24"/>
      <c r="H3" s="22"/>
    </row>
    <row r="4" spans="1:8" ht="14.25" customHeight="1">
      <c r="A4" s="25"/>
      <c r="B4" s="25"/>
      <c r="C4" s="26">
        <v>2013</v>
      </c>
      <c r="D4" s="26">
        <v>2014</v>
      </c>
      <c r="E4" s="26">
        <v>2013</v>
      </c>
      <c r="F4" s="20" t="s">
        <v>4</v>
      </c>
      <c r="G4" s="444">
        <v>2014</v>
      </c>
      <c r="H4" s="20" t="s">
        <v>4</v>
      </c>
    </row>
    <row r="5" spans="1:8" ht="18.75" customHeight="1">
      <c r="A5" s="25"/>
      <c r="B5" s="25"/>
      <c r="C5" s="25"/>
      <c r="D5" s="25"/>
      <c r="E5" s="27"/>
      <c r="F5" s="27" t="s">
        <v>17</v>
      </c>
      <c r="G5" s="396"/>
      <c r="H5" s="25" t="s">
        <v>17</v>
      </c>
    </row>
    <row r="6" spans="1:8" ht="18.75" customHeight="1">
      <c r="A6" s="28"/>
      <c r="B6" s="28"/>
      <c r="C6" s="28"/>
      <c r="D6" s="28"/>
      <c r="E6" s="28"/>
      <c r="F6" s="28"/>
      <c r="G6" s="29"/>
      <c r="H6" s="28"/>
    </row>
    <row r="7" spans="1:255" s="4" customFormat="1" ht="12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527">
        <v>7</v>
      </c>
      <c r="H7" s="3">
        <v>8</v>
      </c>
      <c r="I7" s="498"/>
      <c r="IT7" s="18"/>
      <c r="IU7" s="18"/>
    </row>
    <row r="8" spans="1:255" s="34" customFormat="1" ht="30.75" customHeight="1">
      <c r="A8" s="30"/>
      <c r="B8" s="31" t="s">
        <v>18</v>
      </c>
      <c r="C8" s="495">
        <f>SUM(C9,C41,C46,C48)</f>
        <v>175690115.65</v>
      </c>
      <c r="D8" s="495">
        <f>SUM(D9,D41,D46,D48)</f>
        <v>181980183.5</v>
      </c>
      <c r="E8" s="32">
        <f>SUM(E9,E41,E46,E48)</f>
        <v>86474463</v>
      </c>
      <c r="F8" s="33">
        <f>E8/C8*100</f>
        <v>49.219879376862366</v>
      </c>
      <c r="G8" s="32">
        <f>SUM(G9,G41,G46,G48)</f>
        <v>92054655.80999999</v>
      </c>
      <c r="H8" s="33">
        <f>G8/D8*100</f>
        <v>50.584989002387715</v>
      </c>
      <c r="I8" s="499"/>
      <c r="IT8" s="18"/>
      <c r="IU8" s="18"/>
    </row>
    <row r="9" spans="1:255" s="39" customFormat="1" ht="30.75" customHeight="1">
      <c r="A9" s="453" t="s">
        <v>19</v>
      </c>
      <c r="B9" s="35" t="s">
        <v>20</v>
      </c>
      <c r="C9" s="36">
        <f>SUM(C10,C18,C24,C31,C34)</f>
        <v>114870998</v>
      </c>
      <c r="D9" s="36">
        <f>SUM(D10,D18,D24,D31,D34)</f>
        <v>113968084</v>
      </c>
      <c r="E9" s="36">
        <f>SUM(E10,E18,E24,E31,E34)</f>
        <v>52366139.75000001</v>
      </c>
      <c r="F9" s="37">
        <f>E9/C9*100</f>
        <v>45.58691111049632</v>
      </c>
      <c r="G9" s="36">
        <f>SUM(G10,G18,G24,G31,G34)</f>
        <v>56232429.24</v>
      </c>
      <c r="H9" s="38">
        <f>G9/D9*100</f>
        <v>49.34050592620299</v>
      </c>
      <c r="I9" s="500"/>
      <c r="IT9" s="18"/>
      <c r="IU9" s="18"/>
    </row>
    <row r="10" spans="1:255" s="45" customFormat="1" ht="30.75" customHeight="1">
      <c r="A10" s="40">
        <v>1</v>
      </c>
      <c r="B10" s="41" t="s">
        <v>21</v>
      </c>
      <c r="C10" s="42">
        <f>SUM(C11:C17)</f>
        <v>30944600</v>
      </c>
      <c r="D10" s="42">
        <f>SUM(D11:D17)</f>
        <v>30968700</v>
      </c>
      <c r="E10" s="42">
        <f>SUM(E11:E17)</f>
        <v>17043699.44</v>
      </c>
      <c r="F10" s="43">
        <f>E10/C10*100</f>
        <v>55.078105517602424</v>
      </c>
      <c r="G10" s="42">
        <f>SUM(G11:G17)</f>
        <v>16320699.979999999</v>
      </c>
      <c r="H10" s="44">
        <f>G10/D10*100</f>
        <v>52.70062992634498</v>
      </c>
      <c r="I10" s="467"/>
      <c r="IT10" s="18"/>
      <c r="IU10" s="18"/>
    </row>
    <row r="11" spans="1:8" ht="30.75" customHeight="1">
      <c r="A11" s="46" t="s">
        <v>22</v>
      </c>
      <c r="B11" s="12" t="s">
        <v>23</v>
      </c>
      <c r="C11" s="7">
        <f>SUM(Arkusz1!E74,Arkusz1!E66)</f>
        <v>27000000</v>
      </c>
      <c r="D11" s="7">
        <v>27000000</v>
      </c>
      <c r="E11" s="7">
        <v>15099823.26</v>
      </c>
      <c r="F11" s="47">
        <f>E11/C11*100</f>
        <v>55.925271333333335</v>
      </c>
      <c r="G11" s="7">
        <v>15049290.86</v>
      </c>
      <c r="H11" s="8">
        <f>G11/D11*100</f>
        <v>55.738114296296295</v>
      </c>
    </row>
    <row r="12" spans="1:8" ht="30.75" customHeight="1">
      <c r="A12" s="6" t="s">
        <v>24</v>
      </c>
      <c r="B12" s="12" t="s">
        <v>25</v>
      </c>
      <c r="C12" s="7">
        <f>SUM(Arkusz1!E67,Arkusz1!E75)</f>
        <v>72600</v>
      </c>
      <c r="D12" s="7">
        <v>72600</v>
      </c>
      <c r="E12" s="7">
        <v>59938.18</v>
      </c>
      <c r="F12" s="47">
        <f>E12/C12*100</f>
        <v>82.55947658402204</v>
      </c>
      <c r="G12" s="7">
        <v>50777.45</v>
      </c>
      <c r="H12" s="8">
        <f>G12/D12*100</f>
        <v>69.94139118457299</v>
      </c>
    </row>
    <row r="13" spans="1:8" ht="30.75" customHeight="1">
      <c r="A13" s="6" t="s">
        <v>26</v>
      </c>
      <c r="B13" s="12" t="s">
        <v>27</v>
      </c>
      <c r="C13" s="7">
        <v>0</v>
      </c>
      <c r="D13" s="7">
        <v>0</v>
      </c>
      <c r="E13" s="7">
        <v>142</v>
      </c>
      <c r="F13" s="48" t="s">
        <v>5</v>
      </c>
      <c r="G13" s="7">
        <v>167</v>
      </c>
      <c r="H13" s="13" t="s">
        <v>5</v>
      </c>
    </row>
    <row r="14" spans="1:8" ht="30.75" customHeight="1">
      <c r="A14" s="6" t="s">
        <v>28</v>
      </c>
      <c r="B14" s="12" t="s">
        <v>29</v>
      </c>
      <c r="C14" s="7">
        <v>879400</v>
      </c>
      <c r="D14" s="7">
        <v>888500</v>
      </c>
      <c r="E14" s="7">
        <v>486458.71</v>
      </c>
      <c r="F14" s="47">
        <f aca="true" t="shared" si="0" ref="F14:F37">E14/C14*100</f>
        <v>55.317115078462585</v>
      </c>
      <c r="G14" s="7">
        <v>561332.47</v>
      </c>
      <c r="H14" s="8">
        <f aca="true" t="shared" si="1" ref="H14:H20">G14/D14*100</f>
        <v>63.17754305008441</v>
      </c>
    </row>
    <row r="15" spans="1:255" s="11" customFormat="1" ht="30.75" customHeight="1">
      <c r="A15" s="9" t="s">
        <v>30</v>
      </c>
      <c r="B15" s="14" t="s">
        <v>31</v>
      </c>
      <c r="C15" s="10">
        <v>175500</v>
      </c>
      <c r="D15" s="10">
        <v>175600</v>
      </c>
      <c r="E15" s="10">
        <v>60547.86</v>
      </c>
      <c r="F15" s="49">
        <f t="shared" si="0"/>
        <v>34.50020512820513</v>
      </c>
      <c r="G15" s="10">
        <v>14656.2</v>
      </c>
      <c r="H15" s="15">
        <f t="shared" si="1"/>
        <v>8.346355353075172</v>
      </c>
      <c r="I15" s="323"/>
      <c r="IT15" s="18"/>
      <c r="IU15" s="18"/>
    </row>
    <row r="16" spans="1:8" ht="30.75" customHeight="1">
      <c r="A16" s="6" t="s">
        <v>32</v>
      </c>
      <c r="B16" s="12" t="s">
        <v>34</v>
      </c>
      <c r="C16" s="7">
        <v>326100</v>
      </c>
      <c r="D16" s="7">
        <v>330000</v>
      </c>
      <c r="E16" s="7">
        <v>162257.5</v>
      </c>
      <c r="F16" s="47">
        <f t="shared" si="0"/>
        <v>49.75697638761116</v>
      </c>
      <c r="G16" s="7">
        <v>61325</v>
      </c>
      <c r="H16" s="8">
        <f t="shared" si="1"/>
        <v>18.583333333333332</v>
      </c>
    </row>
    <row r="17" spans="1:8" ht="30.75" customHeight="1">
      <c r="A17" s="6" t="s">
        <v>33</v>
      </c>
      <c r="B17" s="12" t="s">
        <v>35</v>
      </c>
      <c r="C17" s="7">
        <v>2491000</v>
      </c>
      <c r="D17" s="7">
        <v>2502000</v>
      </c>
      <c r="E17" s="7">
        <v>1174531.93</v>
      </c>
      <c r="F17" s="47">
        <f t="shared" si="0"/>
        <v>47.15102087515054</v>
      </c>
      <c r="G17" s="7">
        <v>583151</v>
      </c>
      <c r="H17" s="8">
        <f t="shared" si="1"/>
        <v>23.307394084732213</v>
      </c>
    </row>
    <row r="18" spans="1:255" s="45" customFormat="1" ht="30.75" customHeight="1">
      <c r="A18" s="50">
        <v>2</v>
      </c>
      <c r="B18" s="51" t="s">
        <v>36</v>
      </c>
      <c r="C18" s="52">
        <f>SUM(C19:C23)</f>
        <v>10075780</v>
      </c>
      <c r="D18" s="52">
        <f>SUM(D19:D23)</f>
        <v>12956888</v>
      </c>
      <c r="E18" s="52">
        <f>SUM(E19:E23)</f>
        <v>3332536.3899999997</v>
      </c>
      <c r="F18" s="53">
        <f t="shared" si="0"/>
        <v>33.07472364422407</v>
      </c>
      <c r="G18" s="52">
        <f>SUM(G19:G23)</f>
        <v>7215960.96</v>
      </c>
      <c r="H18" s="54">
        <f t="shared" si="1"/>
        <v>55.692084086857896</v>
      </c>
      <c r="I18" s="467"/>
      <c r="IT18" s="18"/>
      <c r="IU18" s="18"/>
    </row>
    <row r="19" spans="1:8" ht="30.75" customHeight="1">
      <c r="A19" s="6" t="s">
        <v>22</v>
      </c>
      <c r="B19" s="12" t="s">
        <v>37</v>
      </c>
      <c r="C19" s="7">
        <v>1545000</v>
      </c>
      <c r="D19" s="7">
        <v>1550000</v>
      </c>
      <c r="E19" s="7">
        <v>646235.35</v>
      </c>
      <c r="F19" s="47">
        <f t="shared" si="0"/>
        <v>41.82753074433656</v>
      </c>
      <c r="G19" s="7">
        <v>706628.86</v>
      </c>
      <c r="H19" s="8">
        <f t="shared" si="1"/>
        <v>45.58895870967742</v>
      </c>
    </row>
    <row r="20" spans="1:8" ht="30.75" customHeight="1">
      <c r="A20" s="6" t="s">
        <v>24</v>
      </c>
      <c r="B20" s="12" t="s">
        <v>38</v>
      </c>
      <c r="C20" s="7">
        <v>200000</v>
      </c>
      <c r="D20" s="7">
        <v>200000</v>
      </c>
      <c r="E20" s="7">
        <v>85104</v>
      </c>
      <c r="F20" s="47">
        <f t="shared" si="0"/>
        <v>42.552</v>
      </c>
      <c r="G20" s="7">
        <v>88168.5</v>
      </c>
      <c r="H20" s="8">
        <f t="shared" si="1"/>
        <v>44.084250000000004</v>
      </c>
    </row>
    <row r="21" spans="1:255" s="11" customFormat="1" ht="30.75" customHeight="1">
      <c r="A21" s="9" t="s">
        <v>26</v>
      </c>
      <c r="B21" s="14" t="s">
        <v>127</v>
      </c>
      <c r="C21" s="7">
        <v>15450</v>
      </c>
      <c r="D21" s="7">
        <v>15500</v>
      </c>
      <c r="E21" s="7">
        <v>5786</v>
      </c>
      <c r="F21" s="47">
        <f>E21/C21*100</f>
        <v>37.44983818770227</v>
      </c>
      <c r="G21" s="7">
        <v>6141</v>
      </c>
      <c r="H21" s="15">
        <f>G21/D21*100</f>
        <v>39.619354838709675</v>
      </c>
      <c r="I21" s="323"/>
      <c r="IT21" s="18"/>
      <c r="IU21" s="18"/>
    </row>
    <row r="22" spans="1:8" ht="30.75" customHeight="1">
      <c r="A22" s="6" t="s">
        <v>28</v>
      </c>
      <c r="B22" s="14" t="s">
        <v>39</v>
      </c>
      <c r="C22" s="7">
        <v>1250000</v>
      </c>
      <c r="D22" s="7">
        <v>1250000</v>
      </c>
      <c r="E22" s="7">
        <v>1035235.47</v>
      </c>
      <c r="F22" s="47">
        <f t="shared" si="0"/>
        <v>82.8188376</v>
      </c>
      <c r="G22" s="7">
        <v>952193.27</v>
      </c>
      <c r="H22" s="8">
        <f aca="true" t="shared" si="2" ref="H22:H40">G22/D22*100</f>
        <v>76.1754616</v>
      </c>
    </row>
    <row r="23" spans="1:8" ht="30.75" customHeight="1">
      <c r="A23" s="6" t="s">
        <v>30</v>
      </c>
      <c r="B23" s="12" t="s">
        <v>40</v>
      </c>
      <c r="C23" s="7">
        <v>7065330</v>
      </c>
      <c r="D23" s="7">
        <v>9941388</v>
      </c>
      <c r="E23" s="7">
        <v>1560175.57</v>
      </c>
      <c r="F23" s="47">
        <f t="shared" si="0"/>
        <v>22.08213303554116</v>
      </c>
      <c r="G23" s="7">
        <v>5462829.33</v>
      </c>
      <c r="H23" s="8">
        <f t="shared" si="2"/>
        <v>54.95036839926175</v>
      </c>
    </row>
    <row r="24" spans="1:255" s="45" customFormat="1" ht="30.75" customHeight="1">
      <c r="A24" s="55">
        <v>3</v>
      </c>
      <c r="B24" s="56" t="s">
        <v>41</v>
      </c>
      <c r="C24" s="42">
        <f>SUM(C25:C30)</f>
        <v>18935720</v>
      </c>
      <c r="D24" s="42">
        <f>SUM(D25:D30)</f>
        <v>13881293</v>
      </c>
      <c r="E24" s="42">
        <f>SUM(E25:E30)</f>
        <v>7605742.720000001</v>
      </c>
      <c r="F24" s="57">
        <f t="shared" si="0"/>
        <v>40.1661131448923</v>
      </c>
      <c r="G24" s="42">
        <f>SUM(G25:G30)</f>
        <v>7931764.74</v>
      </c>
      <c r="H24" s="44">
        <f t="shared" si="2"/>
        <v>57.13995619860485</v>
      </c>
      <c r="I24" s="467"/>
      <c r="IT24" s="18"/>
      <c r="IU24" s="18"/>
    </row>
    <row r="25" spans="1:255" s="11" customFormat="1" ht="30.75" customHeight="1">
      <c r="A25" s="9" t="s">
        <v>22</v>
      </c>
      <c r="B25" s="14" t="s">
        <v>42</v>
      </c>
      <c r="C25" s="10">
        <v>280563</v>
      </c>
      <c r="D25" s="10">
        <v>299138</v>
      </c>
      <c r="E25" s="10">
        <v>144338.02</v>
      </c>
      <c r="F25" s="49">
        <f t="shared" si="0"/>
        <v>51.44584995170425</v>
      </c>
      <c r="G25" s="10">
        <v>187565.41</v>
      </c>
      <c r="H25" s="15">
        <f t="shared" si="2"/>
        <v>62.70196698513729</v>
      </c>
      <c r="I25" s="323"/>
      <c r="IT25" s="18"/>
      <c r="IU25" s="18"/>
    </row>
    <row r="26" spans="1:255" s="11" customFormat="1" ht="30.75" customHeight="1">
      <c r="A26" s="9" t="s">
        <v>24</v>
      </c>
      <c r="B26" s="14" t="s">
        <v>324</v>
      </c>
      <c r="C26" s="10">
        <v>0</v>
      </c>
      <c r="D26" s="10">
        <v>4766</v>
      </c>
      <c r="E26" s="10">
        <v>0</v>
      </c>
      <c r="F26" s="68" t="s">
        <v>5</v>
      </c>
      <c r="G26" s="10">
        <v>4766</v>
      </c>
      <c r="H26" s="15">
        <f t="shared" si="2"/>
        <v>100</v>
      </c>
      <c r="I26" s="323"/>
      <c r="IT26" s="18"/>
      <c r="IU26" s="18"/>
    </row>
    <row r="27" spans="1:8" ht="60" customHeight="1">
      <c r="A27" s="6" t="s">
        <v>26</v>
      </c>
      <c r="B27" s="14" t="s">
        <v>566</v>
      </c>
      <c r="C27" s="7">
        <v>15155157</v>
      </c>
      <c r="D27" s="7">
        <v>9830499</v>
      </c>
      <c r="E27" s="7">
        <v>3791468.93</v>
      </c>
      <c r="F27" s="47">
        <f t="shared" si="0"/>
        <v>25.017681638006128</v>
      </c>
      <c r="G27" s="7">
        <v>4396366.34</v>
      </c>
      <c r="H27" s="15">
        <f t="shared" si="2"/>
        <v>44.72170069901843</v>
      </c>
    </row>
    <row r="28" spans="1:8" ht="45" customHeight="1">
      <c r="A28" s="6" t="s">
        <v>28</v>
      </c>
      <c r="B28" s="14" t="s">
        <v>435</v>
      </c>
      <c r="C28" s="7">
        <v>1250000</v>
      </c>
      <c r="D28" s="7">
        <v>1760000</v>
      </c>
      <c r="E28" s="7">
        <v>1018803.36</v>
      </c>
      <c r="F28" s="47">
        <f t="shared" si="0"/>
        <v>81.5042688</v>
      </c>
      <c r="G28" s="7">
        <v>1163020.67</v>
      </c>
      <c r="H28" s="15">
        <f t="shared" si="2"/>
        <v>66.08071988636364</v>
      </c>
    </row>
    <row r="29" spans="1:255" s="11" customFormat="1" ht="42.75" customHeight="1">
      <c r="A29" s="9" t="s">
        <v>30</v>
      </c>
      <c r="B29" s="14" t="s">
        <v>43</v>
      </c>
      <c r="C29" s="10">
        <v>150000</v>
      </c>
      <c r="D29" s="10">
        <v>150000</v>
      </c>
      <c r="E29" s="10">
        <v>201795.07</v>
      </c>
      <c r="F29" s="47">
        <f t="shared" si="0"/>
        <v>134.5300466666667</v>
      </c>
      <c r="G29" s="10">
        <v>178065.38</v>
      </c>
      <c r="H29" s="15">
        <f t="shared" si="2"/>
        <v>118.71025333333334</v>
      </c>
      <c r="I29" s="323"/>
      <c r="IT29" s="18"/>
      <c r="IU29" s="18"/>
    </row>
    <row r="30" spans="1:255" s="11" customFormat="1" ht="42.75" customHeight="1">
      <c r="A30" s="65" t="s">
        <v>32</v>
      </c>
      <c r="B30" s="66" t="s">
        <v>407</v>
      </c>
      <c r="C30" s="67">
        <v>2100000</v>
      </c>
      <c r="D30" s="67">
        <v>1836890</v>
      </c>
      <c r="E30" s="67">
        <v>2449337.34</v>
      </c>
      <c r="F30" s="47">
        <f t="shared" si="0"/>
        <v>116.63511142857142</v>
      </c>
      <c r="G30" s="67">
        <v>2001980.94</v>
      </c>
      <c r="H30" s="15">
        <f t="shared" si="2"/>
        <v>108.98752456597836</v>
      </c>
      <c r="I30" s="323"/>
      <c r="IT30" s="18"/>
      <c r="IU30" s="18"/>
    </row>
    <row r="31" spans="1:255" s="64" customFormat="1" ht="45" customHeight="1">
      <c r="A31" s="58">
        <v>4</v>
      </c>
      <c r="B31" s="59" t="s">
        <v>44</v>
      </c>
      <c r="C31" s="60">
        <f>SUM(C32:C33)</f>
        <v>44845739</v>
      </c>
      <c r="D31" s="60">
        <f>SUM(D32:D33)</f>
        <v>46656222</v>
      </c>
      <c r="E31" s="61">
        <f>SUM(E32:E33)</f>
        <v>19337319.71</v>
      </c>
      <c r="F31" s="62">
        <f t="shared" si="0"/>
        <v>43.1196366504296</v>
      </c>
      <c r="G31" s="61">
        <f>SUM(G32:G33)</f>
        <v>20492891.39</v>
      </c>
      <c r="H31" s="63">
        <f t="shared" si="2"/>
        <v>43.92316932562606</v>
      </c>
      <c r="I31" s="501"/>
      <c r="IT31" s="18"/>
      <c r="IU31" s="18"/>
    </row>
    <row r="32" spans="1:255" s="11" customFormat="1" ht="30.75" customHeight="1">
      <c r="A32" s="9" t="s">
        <v>22</v>
      </c>
      <c r="B32" s="14" t="s">
        <v>128</v>
      </c>
      <c r="C32" s="10">
        <v>1802690</v>
      </c>
      <c r="D32" s="10">
        <v>1830000</v>
      </c>
      <c r="E32" s="10">
        <v>1378578.71</v>
      </c>
      <c r="F32" s="49">
        <f t="shared" si="0"/>
        <v>76.47342083220077</v>
      </c>
      <c r="G32" s="10">
        <v>637032.39</v>
      </c>
      <c r="H32" s="15">
        <f t="shared" si="2"/>
        <v>34.8105131147541</v>
      </c>
      <c r="I32" s="323"/>
      <c r="IT32" s="18"/>
      <c r="IU32" s="18"/>
    </row>
    <row r="33" spans="1:255" s="11" customFormat="1" ht="30.75" customHeight="1">
      <c r="A33" s="9" t="s">
        <v>24</v>
      </c>
      <c r="B33" s="14" t="s">
        <v>129</v>
      </c>
      <c r="C33" s="10">
        <v>43043049</v>
      </c>
      <c r="D33" s="10">
        <v>44826222</v>
      </c>
      <c r="E33" s="10">
        <v>17958741</v>
      </c>
      <c r="F33" s="49">
        <f t="shared" si="0"/>
        <v>41.72274366530122</v>
      </c>
      <c r="G33" s="10">
        <v>19855859</v>
      </c>
      <c r="H33" s="15">
        <f t="shared" si="2"/>
        <v>44.295187312461884</v>
      </c>
      <c r="I33" s="323"/>
      <c r="IT33" s="18"/>
      <c r="IU33" s="18"/>
    </row>
    <row r="34" spans="1:255" s="64" customFormat="1" ht="27.75" customHeight="1">
      <c r="A34" s="454">
        <v>5</v>
      </c>
      <c r="B34" s="455" t="s">
        <v>45</v>
      </c>
      <c r="C34" s="456">
        <f>SUM(C35:C40)</f>
        <v>10069159</v>
      </c>
      <c r="D34" s="456">
        <f>SUM(D35:D40)</f>
        <v>9504981</v>
      </c>
      <c r="E34" s="458">
        <f>SUM(E35:E40)</f>
        <v>5046841.489999999</v>
      </c>
      <c r="F34" s="457">
        <f t="shared" si="0"/>
        <v>50.12177769762102</v>
      </c>
      <c r="G34" s="458">
        <f>SUM(G35:G40)</f>
        <v>4271112.170000001</v>
      </c>
      <c r="H34" s="63">
        <f t="shared" si="2"/>
        <v>44.93551507362298</v>
      </c>
      <c r="I34" s="501"/>
      <c r="IT34" s="18"/>
      <c r="IU34" s="18"/>
    </row>
    <row r="35" spans="1:255" s="11" customFormat="1" ht="30.75" customHeight="1">
      <c r="A35" s="9" t="s">
        <v>22</v>
      </c>
      <c r="B35" s="14" t="s">
        <v>46</v>
      </c>
      <c r="C35" s="10">
        <v>8509816</v>
      </c>
      <c r="D35" s="10">
        <v>7735925</v>
      </c>
      <c r="E35" s="10">
        <v>3914300.99</v>
      </c>
      <c r="F35" s="49">
        <f t="shared" si="0"/>
        <v>45.99748090910544</v>
      </c>
      <c r="G35" s="10">
        <v>3219844.27</v>
      </c>
      <c r="H35" s="15">
        <f t="shared" si="2"/>
        <v>41.621968542869794</v>
      </c>
      <c r="I35" s="323"/>
      <c r="IT35" s="18"/>
      <c r="IU35" s="18"/>
    </row>
    <row r="36" spans="1:255" s="11" customFormat="1" ht="30.75" customHeight="1">
      <c r="A36" s="9" t="s">
        <v>24</v>
      </c>
      <c r="B36" s="14" t="s">
        <v>47</v>
      </c>
      <c r="C36" s="10">
        <v>793332</v>
      </c>
      <c r="D36" s="10">
        <v>970908</v>
      </c>
      <c r="E36" s="10">
        <v>490241.84</v>
      </c>
      <c r="F36" s="49">
        <f t="shared" si="0"/>
        <v>61.795293773602985</v>
      </c>
      <c r="G36" s="10">
        <v>560425.18</v>
      </c>
      <c r="H36" s="15">
        <f t="shared" si="2"/>
        <v>57.72175942519786</v>
      </c>
      <c r="I36" s="323"/>
      <c r="IT36" s="18"/>
      <c r="IU36" s="18"/>
    </row>
    <row r="37" spans="1:255" s="11" customFormat="1" ht="30.75" customHeight="1">
      <c r="A37" s="9" t="s">
        <v>26</v>
      </c>
      <c r="B37" s="14" t="s">
        <v>48</v>
      </c>
      <c r="C37" s="10">
        <v>488961</v>
      </c>
      <c r="D37" s="10">
        <v>440441</v>
      </c>
      <c r="E37" s="10">
        <v>426043.35</v>
      </c>
      <c r="F37" s="49">
        <f t="shared" si="0"/>
        <v>87.13237865596642</v>
      </c>
      <c r="G37" s="10">
        <v>295887.7</v>
      </c>
      <c r="H37" s="15">
        <f t="shared" si="2"/>
        <v>67.17987199193536</v>
      </c>
      <c r="I37" s="323"/>
      <c r="IT37" s="18"/>
      <c r="IU37" s="18"/>
    </row>
    <row r="38" spans="1:255" s="11" customFormat="1" ht="30.75" customHeight="1">
      <c r="A38" s="9" t="s">
        <v>28</v>
      </c>
      <c r="B38" s="14" t="s">
        <v>436</v>
      </c>
      <c r="C38" s="10">
        <v>206000</v>
      </c>
      <c r="D38" s="10">
        <v>251000</v>
      </c>
      <c r="E38" s="10">
        <v>104548.53</v>
      </c>
      <c r="F38" s="49">
        <f>E38/C38*100</f>
        <v>50.751713592233</v>
      </c>
      <c r="G38" s="10">
        <v>113332.12</v>
      </c>
      <c r="H38" s="15">
        <f t="shared" si="2"/>
        <v>45.1522390438247</v>
      </c>
      <c r="I38" s="323"/>
      <c r="IT38" s="18"/>
      <c r="IU38" s="18"/>
    </row>
    <row r="39" spans="1:255" s="11" customFormat="1" ht="42.75" customHeight="1">
      <c r="A39" s="9" t="s">
        <v>30</v>
      </c>
      <c r="B39" s="14" t="s">
        <v>49</v>
      </c>
      <c r="C39" s="10">
        <v>70050</v>
      </c>
      <c r="D39" s="10">
        <v>106100</v>
      </c>
      <c r="E39" s="10">
        <v>82822.01</v>
      </c>
      <c r="F39" s="49">
        <f>E39/C39*100</f>
        <v>118.23270521056388</v>
      </c>
      <c r="G39" s="10">
        <v>79120.24</v>
      </c>
      <c r="H39" s="15">
        <f t="shared" si="2"/>
        <v>74.57138548539115</v>
      </c>
      <c r="I39" s="323"/>
      <c r="IT39" s="18"/>
      <c r="IU39" s="18"/>
    </row>
    <row r="40" spans="1:255" s="11" customFormat="1" ht="30.75" customHeight="1">
      <c r="A40" s="65" t="s">
        <v>33</v>
      </c>
      <c r="B40" s="66" t="s">
        <v>130</v>
      </c>
      <c r="C40" s="67">
        <v>1000</v>
      </c>
      <c r="D40" s="67">
        <v>607</v>
      </c>
      <c r="E40" s="67">
        <v>28884.77</v>
      </c>
      <c r="F40" s="49">
        <f>E40/C40*100</f>
        <v>2888.477</v>
      </c>
      <c r="G40" s="67">
        <v>2502.66</v>
      </c>
      <c r="H40" s="15">
        <f t="shared" si="2"/>
        <v>412.2998352553542</v>
      </c>
      <c r="I40" s="323"/>
      <c r="IT40" s="18"/>
      <c r="IU40" s="18"/>
    </row>
    <row r="41" spans="1:255" s="74" customFormat="1" ht="30.75" customHeight="1">
      <c r="A41" s="69" t="s">
        <v>50</v>
      </c>
      <c r="B41" s="70" t="s">
        <v>51</v>
      </c>
      <c r="C41" s="71">
        <f>SUM(C42:C45)</f>
        <v>15760555.65</v>
      </c>
      <c r="D41" s="71">
        <f>SUM(D42:D45)</f>
        <v>19970260.5</v>
      </c>
      <c r="E41" s="71">
        <f>SUM(E42:E45)</f>
        <v>8980125.59</v>
      </c>
      <c r="F41" s="72">
        <f aca="true" t="shared" si="3" ref="F41:F49">E41/C41*100</f>
        <v>56.978483433101545</v>
      </c>
      <c r="G41" s="71">
        <f>SUM(G42:G45)</f>
        <v>10165663.58</v>
      </c>
      <c r="H41" s="73">
        <f aca="true" t="shared" si="4" ref="H41:H50">G41/D41*100</f>
        <v>50.90401089159553</v>
      </c>
      <c r="I41" s="502"/>
      <c r="IT41" s="18"/>
      <c r="IU41" s="18"/>
    </row>
    <row r="42" spans="1:8" ht="30.75" customHeight="1">
      <c r="A42" s="6" t="s">
        <v>22</v>
      </c>
      <c r="B42" s="14" t="s">
        <v>52</v>
      </c>
      <c r="C42" s="7">
        <v>10868871.89</v>
      </c>
      <c r="D42" s="7">
        <v>10541708.5</v>
      </c>
      <c r="E42" s="7">
        <v>5609344.89</v>
      </c>
      <c r="F42" s="47">
        <f t="shared" si="3"/>
        <v>51.60926494276674</v>
      </c>
      <c r="G42" s="7">
        <v>5687217.5</v>
      </c>
      <c r="H42" s="8">
        <f t="shared" si="4"/>
        <v>53.94967523528088</v>
      </c>
    </row>
    <row r="43" spans="1:8" ht="30.75" customHeight="1">
      <c r="A43" s="6" t="s">
        <v>24</v>
      </c>
      <c r="B43" s="12" t="s">
        <v>53</v>
      </c>
      <c r="C43" s="7">
        <v>3353683.76</v>
      </c>
      <c r="D43" s="7">
        <v>7891552</v>
      </c>
      <c r="E43" s="7">
        <v>2537000</v>
      </c>
      <c r="F43" s="47">
        <f t="shared" si="3"/>
        <v>75.64815831054985</v>
      </c>
      <c r="G43" s="7">
        <v>3751755</v>
      </c>
      <c r="H43" s="8">
        <f t="shared" si="4"/>
        <v>47.541408838210785</v>
      </c>
    </row>
    <row r="44" spans="1:255" s="11" customFormat="1" ht="42.75" customHeight="1">
      <c r="A44" s="9" t="s">
        <v>26</v>
      </c>
      <c r="B44" s="14" t="s">
        <v>54</v>
      </c>
      <c r="C44" s="10">
        <v>13000</v>
      </c>
      <c r="D44" s="10">
        <v>23000</v>
      </c>
      <c r="E44" s="10">
        <f>SUM(Arkusz1!E31)</f>
        <v>13000</v>
      </c>
      <c r="F44" s="47">
        <f t="shared" si="3"/>
        <v>100</v>
      </c>
      <c r="G44" s="10">
        <v>6500</v>
      </c>
      <c r="H44" s="8">
        <f t="shared" si="4"/>
        <v>28.26086956521739</v>
      </c>
      <c r="I44" s="323"/>
      <c r="IT44" s="18"/>
      <c r="IU44" s="18"/>
    </row>
    <row r="45" spans="1:255" s="11" customFormat="1" ht="63.75" customHeight="1">
      <c r="A45" s="9" t="s">
        <v>28</v>
      </c>
      <c r="B45" s="14" t="s">
        <v>55</v>
      </c>
      <c r="C45" s="10">
        <v>1525000</v>
      </c>
      <c r="D45" s="10">
        <v>1514000</v>
      </c>
      <c r="E45" s="10">
        <v>820780.7</v>
      </c>
      <c r="F45" s="49">
        <f t="shared" si="3"/>
        <v>53.82168524590164</v>
      </c>
      <c r="G45" s="10">
        <v>720191.08</v>
      </c>
      <c r="H45" s="8">
        <f t="shared" si="4"/>
        <v>47.56876354029062</v>
      </c>
      <c r="I45" s="323"/>
      <c r="IT45" s="18"/>
      <c r="IU45" s="18"/>
    </row>
    <row r="46" spans="1:255" s="74" customFormat="1" ht="30.75" customHeight="1">
      <c r="A46" s="69" t="s">
        <v>56</v>
      </c>
      <c r="B46" s="70" t="s">
        <v>57</v>
      </c>
      <c r="C46" s="71">
        <f>SUM(C47)</f>
        <v>29249794</v>
      </c>
      <c r="D46" s="71">
        <f>SUM(D47)</f>
        <v>30696594</v>
      </c>
      <c r="E46" s="71">
        <f>SUM(E47)</f>
        <v>17999872</v>
      </c>
      <c r="F46" s="72">
        <f t="shared" si="3"/>
        <v>61.53845733067384</v>
      </c>
      <c r="G46" s="71">
        <f>SUM(G47)</f>
        <v>18890208</v>
      </c>
      <c r="H46" s="73">
        <f>G46/D46*100</f>
        <v>61.538449510066165</v>
      </c>
      <c r="I46" s="502"/>
      <c r="IT46" s="18"/>
      <c r="IU46" s="18"/>
    </row>
    <row r="47" spans="1:8" ht="24" customHeight="1">
      <c r="A47" s="6" t="s">
        <v>22</v>
      </c>
      <c r="B47" s="12" t="s">
        <v>58</v>
      </c>
      <c r="C47" s="7">
        <v>29249794</v>
      </c>
      <c r="D47" s="7">
        <v>30696594</v>
      </c>
      <c r="E47" s="7">
        <v>17999872</v>
      </c>
      <c r="F47" s="47">
        <f t="shared" si="3"/>
        <v>61.53845733067384</v>
      </c>
      <c r="G47" s="7">
        <v>18890208</v>
      </c>
      <c r="H47" s="8">
        <f t="shared" si="4"/>
        <v>61.538449510066165</v>
      </c>
    </row>
    <row r="48" spans="1:255" s="81" customFormat="1" ht="30.75" customHeight="1">
      <c r="A48" s="75" t="s">
        <v>59</v>
      </c>
      <c r="B48" s="76" t="s">
        <v>141</v>
      </c>
      <c r="C48" s="77">
        <f>SUM(C49:C50)</f>
        <v>15808768</v>
      </c>
      <c r="D48" s="77">
        <f>SUM(D49:D50)</f>
        <v>17345245</v>
      </c>
      <c r="E48" s="78">
        <f>SUM(E49:E50)</f>
        <v>7128325.66</v>
      </c>
      <c r="F48" s="79">
        <f t="shared" si="3"/>
        <v>45.090962559511276</v>
      </c>
      <c r="G48" s="78">
        <f>SUM(G49:G50)</f>
        <v>6766354.99</v>
      </c>
      <c r="H48" s="80">
        <f>G48/D48*100</f>
        <v>39.00985538111454</v>
      </c>
      <c r="I48" s="503"/>
      <c r="IT48" s="18"/>
      <c r="IU48" s="18"/>
    </row>
    <row r="49" spans="1:8" ht="30.75" customHeight="1">
      <c r="A49" s="12" t="s">
        <v>22</v>
      </c>
      <c r="B49" s="14" t="s">
        <v>131</v>
      </c>
      <c r="C49" s="7">
        <v>15808768</v>
      </c>
      <c r="D49" s="7">
        <v>17045245</v>
      </c>
      <c r="E49" s="7">
        <v>7128325.66</v>
      </c>
      <c r="F49" s="47">
        <f t="shared" si="3"/>
        <v>45.090962559511276</v>
      </c>
      <c r="G49" s="7">
        <v>6766354.99</v>
      </c>
      <c r="H49" s="8">
        <f t="shared" si="4"/>
        <v>39.69643727620225</v>
      </c>
    </row>
    <row r="50" spans="1:8" ht="27.75" customHeight="1">
      <c r="A50" s="12" t="s">
        <v>24</v>
      </c>
      <c r="B50" s="14" t="s">
        <v>437</v>
      </c>
      <c r="C50" s="82">
        <v>0</v>
      </c>
      <c r="D50" s="82">
        <v>300000</v>
      </c>
      <c r="E50" s="7">
        <v>0</v>
      </c>
      <c r="F50" s="48" t="s">
        <v>5</v>
      </c>
      <c r="G50" s="7">
        <v>0</v>
      </c>
      <c r="H50" s="8">
        <f t="shared" si="4"/>
        <v>0</v>
      </c>
    </row>
    <row r="51" ht="15">
      <c r="B51" s="11"/>
    </row>
  </sheetData>
  <printOptions/>
  <pageMargins left="0.7875" right="0.7875" top="0.7875" bottom="1.025" header="0.5118055555555556" footer="0.7875"/>
  <pageSetup firstPageNumber="80" useFirstPageNumber="1"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5"/>
  <sheetViews>
    <sheetView workbookViewId="0" topLeftCell="A511">
      <selection activeCell="E88" sqref="E88"/>
    </sheetView>
  </sheetViews>
  <sheetFormatPr defaultColWidth="9.140625" defaultRowHeight="12.75"/>
  <cols>
    <col min="1" max="1" width="7.00390625" style="2" customWidth="1"/>
    <col min="2" max="2" width="10.140625" style="2" customWidth="1"/>
    <col min="3" max="3" width="50.57421875" style="11" customWidth="1"/>
    <col min="4" max="4" width="18.28125" style="2" customWidth="1"/>
    <col min="5" max="5" width="16.00390625" style="2" customWidth="1"/>
    <col min="6" max="6" width="18.421875" style="2" customWidth="1"/>
    <col min="7" max="7" width="7.140625" style="2" customWidth="1"/>
    <col min="8" max="8" width="18.28125" style="2" customWidth="1"/>
    <col min="9" max="9" width="19.57421875" style="483" customWidth="1"/>
    <col min="10" max="10" width="11.28125" style="2" bestFit="1" customWidth="1"/>
    <col min="11" max="16384" width="9.140625" style="2" customWidth="1"/>
  </cols>
  <sheetData>
    <row r="1" spans="1:2" ht="18">
      <c r="A1" s="1" t="s">
        <v>368</v>
      </c>
      <c r="B1" s="5"/>
    </row>
    <row r="2" ht="18">
      <c r="F2" s="19" t="s">
        <v>325</v>
      </c>
    </row>
    <row r="3" spans="1:9" s="11" customFormat="1" ht="36.75" customHeight="1">
      <c r="A3" s="401" t="s">
        <v>0</v>
      </c>
      <c r="B3" s="401" t="s">
        <v>60</v>
      </c>
      <c r="C3" s="401" t="s">
        <v>317</v>
      </c>
      <c r="D3" s="401" t="s">
        <v>318</v>
      </c>
      <c r="E3" s="401" t="s">
        <v>326</v>
      </c>
      <c r="F3" s="401" t="s">
        <v>423</v>
      </c>
      <c r="G3" s="401" t="s">
        <v>61</v>
      </c>
      <c r="I3" s="528"/>
    </row>
    <row r="4" spans="1:9" s="5" customFormat="1" ht="15">
      <c r="A4" s="478">
        <v>1</v>
      </c>
      <c r="B4" s="478">
        <v>2</v>
      </c>
      <c r="C4" s="441">
        <v>3</v>
      </c>
      <c r="D4" s="478">
        <v>4</v>
      </c>
      <c r="E4" s="478">
        <v>5</v>
      </c>
      <c r="F4" s="478">
        <v>6</v>
      </c>
      <c r="G4" s="478">
        <v>7</v>
      </c>
      <c r="I4" s="529"/>
    </row>
    <row r="5" spans="1:9" s="446" customFormat="1" ht="20.25" customHeight="1">
      <c r="A5" s="479" t="s">
        <v>182</v>
      </c>
      <c r="B5" s="480"/>
      <c r="C5" s="413" t="s">
        <v>319</v>
      </c>
      <c r="D5" s="481">
        <f>SUM(D10,D13)</f>
        <v>1452</v>
      </c>
      <c r="E5" s="481">
        <f>SUM(E10,E13)</f>
        <v>16638.5</v>
      </c>
      <c r="F5" s="481">
        <f>SUM(F10,F13)</f>
        <v>16521.47</v>
      </c>
      <c r="G5" s="347">
        <f>F5/E5*100</f>
        <v>99.29663130690868</v>
      </c>
      <c r="I5" s="530"/>
    </row>
    <row r="6" spans="1:8" ht="25.5" customHeight="1">
      <c r="A6" s="364"/>
      <c r="B6" s="364"/>
      <c r="C6" s="412" t="s">
        <v>327</v>
      </c>
      <c r="D6" s="482">
        <f>SUM(D7:D9)</f>
        <v>1452</v>
      </c>
      <c r="E6" s="482">
        <f>SUM(E7:E9)</f>
        <v>16638.5</v>
      </c>
      <c r="F6" s="482">
        <f>SUM(F7:F9)</f>
        <v>16521.47</v>
      </c>
      <c r="G6" s="434">
        <f aca="true" t="shared" si="0" ref="G6:G72">F6/E6*100</f>
        <v>99.29663130690868</v>
      </c>
      <c r="H6" s="483"/>
    </row>
    <row r="7" spans="1:8" ht="21" customHeight="1">
      <c r="A7" s="364"/>
      <c r="B7" s="364"/>
      <c r="C7" s="331" t="s">
        <v>132</v>
      </c>
      <c r="D7" s="357">
        <f>SUM(D15)</f>
        <v>0</v>
      </c>
      <c r="E7" s="357">
        <f>SUM(E15)</f>
        <v>297.77</v>
      </c>
      <c r="F7" s="357">
        <f>SUM(F15)</f>
        <v>297.77</v>
      </c>
      <c r="G7" s="434">
        <f t="shared" si="0"/>
        <v>100</v>
      </c>
      <c r="H7" s="483"/>
    </row>
    <row r="8" spans="1:8" ht="21" customHeight="1">
      <c r="A8" s="364"/>
      <c r="B8" s="364"/>
      <c r="C8" s="331" t="s">
        <v>137</v>
      </c>
      <c r="D8" s="357">
        <v>0</v>
      </c>
      <c r="E8" s="482">
        <f>SUM(E16)</f>
        <v>14888.73</v>
      </c>
      <c r="F8" s="482">
        <f>SUM(F16)</f>
        <v>14888.73</v>
      </c>
      <c r="G8" s="434">
        <f t="shared" si="0"/>
        <v>100</v>
      </c>
      <c r="H8" s="483"/>
    </row>
    <row r="9" spans="1:8" ht="25.5" customHeight="1">
      <c r="A9" s="364"/>
      <c r="B9" s="364"/>
      <c r="C9" s="331" t="s">
        <v>133</v>
      </c>
      <c r="D9" s="482">
        <f>SUM(D12)</f>
        <v>1452</v>
      </c>
      <c r="E9" s="482">
        <f>SUM(E12)</f>
        <v>1452</v>
      </c>
      <c r="F9" s="482">
        <f>SUM(F12)</f>
        <v>1334.97</v>
      </c>
      <c r="G9" s="434">
        <f t="shared" si="0"/>
        <v>91.94008264462809</v>
      </c>
      <c r="H9" s="483"/>
    </row>
    <row r="10" spans="1:7" ht="22.5" customHeight="1">
      <c r="A10" s="364"/>
      <c r="B10" s="484" t="s">
        <v>183</v>
      </c>
      <c r="C10" s="331" t="s">
        <v>328</v>
      </c>
      <c r="D10" s="482">
        <f aca="true" t="shared" si="1" ref="D10:F11">SUM(D11)</f>
        <v>1452</v>
      </c>
      <c r="E10" s="482">
        <f t="shared" si="1"/>
        <v>1452</v>
      </c>
      <c r="F10" s="485">
        <f t="shared" si="1"/>
        <v>1334.97</v>
      </c>
      <c r="G10" s="434">
        <f t="shared" si="0"/>
        <v>91.94008264462809</v>
      </c>
    </row>
    <row r="11" spans="1:7" ht="21.75" customHeight="1">
      <c r="A11" s="364"/>
      <c r="B11" s="364"/>
      <c r="C11" s="412" t="s">
        <v>327</v>
      </c>
      <c r="D11" s="482">
        <f t="shared" si="1"/>
        <v>1452</v>
      </c>
      <c r="E11" s="482">
        <f t="shared" si="1"/>
        <v>1452</v>
      </c>
      <c r="F11" s="485">
        <f t="shared" si="1"/>
        <v>1334.97</v>
      </c>
      <c r="G11" s="434">
        <f t="shared" si="0"/>
        <v>91.94008264462809</v>
      </c>
    </row>
    <row r="12" spans="1:8" ht="22.5" customHeight="1">
      <c r="A12" s="364"/>
      <c r="B12" s="364"/>
      <c r="C12" s="331" t="s">
        <v>133</v>
      </c>
      <c r="D12" s="482">
        <v>1452</v>
      </c>
      <c r="E12" s="482">
        <v>1452</v>
      </c>
      <c r="F12" s="485">
        <v>1334.97</v>
      </c>
      <c r="G12" s="434">
        <f t="shared" si="0"/>
        <v>91.94008264462809</v>
      </c>
      <c r="H12" s="504"/>
    </row>
    <row r="13" spans="1:7" ht="25.5" customHeight="1">
      <c r="A13" s="364"/>
      <c r="B13" s="484" t="s">
        <v>193</v>
      </c>
      <c r="C13" s="331" t="s">
        <v>194</v>
      </c>
      <c r="D13" s="357">
        <f>SUM(D14)</f>
        <v>0</v>
      </c>
      <c r="E13" s="358">
        <f>SUM(E14)</f>
        <v>15186.5</v>
      </c>
      <c r="F13" s="449">
        <f>SUM(F14)</f>
        <v>15186.5</v>
      </c>
      <c r="G13" s="434">
        <f t="shared" si="0"/>
        <v>100</v>
      </c>
    </row>
    <row r="14" spans="1:7" ht="25.5" customHeight="1">
      <c r="A14" s="364"/>
      <c r="B14" s="364"/>
      <c r="C14" s="412" t="s">
        <v>327</v>
      </c>
      <c r="D14" s="357">
        <f>SUM(D15:D16)</f>
        <v>0</v>
      </c>
      <c r="E14" s="358">
        <f>SUM(E15:E16)</f>
        <v>15186.5</v>
      </c>
      <c r="F14" s="449">
        <f>SUM(F15:F16)</f>
        <v>15186.5</v>
      </c>
      <c r="G14" s="434">
        <f t="shared" si="0"/>
        <v>100</v>
      </c>
    </row>
    <row r="15" spans="1:7" ht="25.5" customHeight="1">
      <c r="A15" s="364"/>
      <c r="B15" s="364"/>
      <c r="C15" s="331" t="s">
        <v>132</v>
      </c>
      <c r="D15" s="357">
        <v>0</v>
      </c>
      <c r="E15" s="357">
        <v>297.77</v>
      </c>
      <c r="F15" s="449">
        <v>297.77</v>
      </c>
      <c r="G15" s="434">
        <f t="shared" si="0"/>
        <v>100</v>
      </c>
    </row>
    <row r="16" spans="1:7" ht="25.5" customHeight="1">
      <c r="A16" s="364"/>
      <c r="B16" s="364"/>
      <c r="C16" s="331" t="s">
        <v>137</v>
      </c>
      <c r="D16" s="357">
        <v>0</v>
      </c>
      <c r="E16" s="482">
        <v>14888.73</v>
      </c>
      <c r="F16" s="482">
        <v>14888.73</v>
      </c>
      <c r="G16" s="434">
        <f t="shared" si="0"/>
        <v>100</v>
      </c>
    </row>
    <row r="17" spans="1:9" s="5" customFormat="1" ht="20.25" customHeight="1">
      <c r="A17" s="480">
        <v>600</v>
      </c>
      <c r="B17" s="480"/>
      <c r="C17" s="413" t="s">
        <v>320</v>
      </c>
      <c r="D17" s="481">
        <f>SUM(D18,D22)</f>
        <v>25989508</v>
      </c>
      <c r="E17" s="481">
        <f>SUM(E18,E22)</f>
        <v>28508028</v>
      </c>
      <c r="F17" s="481">
        <f>SUM(F18,F22)</f>
        <v>7087837.680000001</v>
      </c>
      <c r="G17" s="347">
        <f t="shared" si="0"/>
        <v>24.862602492182205</v>
      </c>
      <c r="I17" s="529"/>
    </row>
    <row r="18" spans="1:7" ht="25.5" customHeight="1">
      <c r="A18" s="364"/>
      <c r="B18" s="364"/>
      <c r="C18" s="412" t="s">
        <v>327</v>
      </c>
      <c r="D18" s="482">
        <f>SUM(D19:D21)</f>
        <v>14932300</v>
      </c>
      <c r="E18" s="482">
        <f>SUM(E19:E21)</f>
        <v>14567470</v>
      </c>
      <c r="F18" s="485">
        <f>SUM(F19:F21)</f>
        <v>6373929.210000001</v>
      </c>
      <c r="G18" s="433">
        <f t="shared" si="0"/>
        <v>43.75453809069111</v>
      </c>
    </row>
    <row r="19" spans="1:7" ht="22.5" customHeight="1">
      <c r="A19" s="364"/>
      <c r="B19" s="364"/>
      <c r="C19" s="331" t="s">
        <v>132</v>
      </c>
      <c r="D19" s="482">
        <f aca="true" t="shared" si="2" ref="D19:F21">SUM(D29,D43)</f>
        <v>23600</v>
      </c>
      <c r="E19" s="482">
        <f t="shared" si="2"/>
        <v>23600</v>
      </c>
      <c r="F19" s="485">
        <f t="shared" si="2"/>
        <v>8662.2</v>
      </c>
      <c r="G19" s="434">
        <f t="shared" si="0"/>
        <v>36.704237288135594</v>
      </c>
    </row>
    <row r="20" spans="1:7" ht="25.5" customHeight="1">
      <c r="A20" s="364"/>
      <c r="B20" s="364"/>
      <c r="C20" s="331" t="s">
        <v>137</v>
      </c>
      <c r="D20" s="482">
        <f t="shared" si="2"/>
        <v>14893200</v>
      </c>
      <c r="E20" s="482">
        <f t="shared" si="2"/>
        <v>14528370</v>
      </c>
      <c r="F20" s="485">
        <f t="shared" si="2"/>
        <v>6360993.82</v>
      </c>
      <c r="G20" s="434">
        <f t="shared" si="0"/>
        <v>43.78325868628071</v>
      </c>
    </row>
    <row r="21" spans="1:8" ht="19.5" customHeight="1">
      <c r="A21" s="364"/>
      <c r="B21" s="364"/>
      <c r="C21" s="331" t="s">
        <v>134</v>
      </c>
      <c r="D21" s="482">
        <f t="shared" si="2"/>
        <v>15500</v>
      </c>
      <c r="E21" s="482">
        <f t="shared" si="2"/>
        <v>15500</v>
      </c>
      <c r="F21" s="485">
        <f t="shared" si="2"/>
        <v>4273.19</v>
      </c>
      <c r="G21" s="434">
        <f t="shared" si="0"/>
        <v>27.56896774193548</v>
      </c>
      <c r="H21" s="483"/>
    </row>
    <row r="22" spans="1:7" ht="25.5" customHeight="1">
      <c r="A22" s="364"/>
      <c r="B22" s="364"/>
      <c r="C22" s="412" t="s">
        <v>329</v>
      </c>
      <c r="D22" s="482">
        <f>SUM(D23:D26)</f>
        <v>11057208</v>
      </c>
      <c r="E22" s="482">
        <f>SUM(E23:E26)</f>
        <v>13940558</v>
      </c>
      <c r="F22" s="482">
        <f>SUM(F23:F26)</f>
        <v>713908.47</v>
      </c>
      <c r="G22" s="433">
        <f t="shared" si="0"/>
        <v>5.121089629267351</v>
      </c>
    </row>
    <row r="23" spans="1:8" ht="25.5" customHeight="1">
      <c r="A23" s="364"/>
      <c r="B23" s="364"/>
      <c r="C23" s="331" t="s">
        <v>330</v>
      </c>
      <c r="D23" s="482">
        <f>SUM(D33,D47)</f>
        <v>8108161</v>
      </c>
      <c r="E23" s="482">
        <f>SUM(E33,E47)</f>
        <v>11583631</v>
      </c>
      <c r="F23" s="482">
        <f>SUM(F33,F47)</f>
        <v>220081.47</v>
      </c>
      <c r="G23" s="434">
        <f t="shared" si="0"/>
        <v>1.8999350894378455</v>
      </c>
      <c r="H23" s="483"/>
    </row>
    <row r="24" spans="1:8" ht="25.5" customHeight="1">
      <c r="A24" s="364"/>
      <c r="B24" s="364"/>
      <c r="C24" s="331" t="s">
        <v>76</v>
      </c>
      <c r="D24" s="482">
        <f>SUM(D48)</f>
        <v>0</v>
      </c>
      <c r="E24" s="482">
        <f>SUM(E48)</f>
        <v>102880</v>
      </c>
      <c r="F24" s="482">
        <f>SUM(F48)</f>
        <v>0</v>
      </c>
      <c r="G24" s="434">
        <f>F24/E24*100</f>
        <v>0</v>
      </c>
      <c r="H24" s="483"/>
    </row>
    <row r="25" spans="1:8" ht="25.5" customHeight="1">
      <c r="A25" s="364"/>
      <c r="B25" s="364"/>
      <c r="C25" s="331" t="s">
        <v>77</v>
      </c>
      <c r="D25" s="482">
        <f>SUM(D37,D40,D51)</f>
        <v>2549047</v>
      </c>
      <c r="E25" s="482">
        <f>SUM(E37,E40,E51)</f>
        <v>1854047</v>
      </c>
      <c r="F25" s="482">
        <f>SUM(F37,F40,F51)</f>
        <v>93827</v>
      </c>
      <c r="G25" s="434">
        <f t="shared" si="0"/>
        <v>5.060659195802479</v>
      </c>
      <c r="H25" s="483"/>
    </row>
    <row r="26" spans="1:8" ht="25.5" customHeight="1">
      <c r="A26" s="364"/>
      <c r="B26" s="364"/>
      <c r="C26" s="331" t="s">
        <v>135</v>
      </c>
      <c r="D26" s="482">
        <f>SUM(D34)</f>
        <v>400000</v>
      </c>
      <c r="E26" s="482">
        <f>SUM(E34)</f>
        <v>400000</v>
      </c>
      <c r="F26" s="482">
        <f>SUM(F34)</f>
        <v>400000</v>
      </c>
      <c r="G26" s="434">
        <f t="shared" si="0"/>
        <v>100</v>
      </c>
      <c r="H26" s="483"/>
    </row>
    <row r="27" spans="1:8" ht="25.5" customHeight="1">
      <c r="A27" s="364"/>
      <c r="B27" s="364">
        <v>60004</v>
      </c>
      <c r="C27" s="331" t="s">
        <v>221</v>
      </c>
      <c r="D27" s="482">
        <f>SUM(D28,D32)</f>
        <v>10005400</v>
      </c>
      <c r="E27" s="482">
        <f>SUM(E28,E32)</f>
        <v>10005400</v>
      </c>
      <c r="F27" s="482">
        <f>SUM(F28,F32)</f>
        <v>4782833.9</v>
      </c>
      <c r="G27" s="434">
        <f t="shared" si="0"/>
        <v>47.80252563615648</v>
      </c>
      <c r="H27" s="483"/>
    </row>
    <row r="28" spans="1:7" ht="25.5" customHeight="1">
      <c r="A28" s="364"/>
      <c r="B28" s="364"/>
      <c r="C28" s="412" t="s">
        <v>327</v>
      </c>
      <c r="D28" s="482">
        <f>SUM(D29:D31)</f>
        <v>9586400</v>
      </c>
      <c r="E28" s="482">
        <f>SUM(E29:E31)</f>
        <v>9586400</v>
      </c>
      <c r="F28" s="482">
        <f>SUM(F29:F31)</f>
        <v>4382833.9</v>
      </c>
      <c r="G28" s="434">
        <f t="shared" si="0"/>
        <v>45.71928878411083</v>
      </c>
    </row>
    <row r="29" spans="1:8" ht="25.5" customHeight="1">
      <c r="A29" s="364"/>
      <c r="B29" s="364"/>
      <c r="C29" s="331" t="s">
        <v>132</v>
      </c>
      <c r="D29" s="482">
        <v>12200</v>
      </c>
      <c r="E29" s="482">
        <v>12200</v>
      </c>
      <c r="F29" s="485">
        <v>765.96</v>
      </c>
      <c r="G29" s="434">
        <f t="shared" si="0"/>
        <v>6.278360655737705</v>
      </c>
      <c r="H29" s="504"/>
    </row>
    <row r="30" spans="1:7" ht="25.5" customHeight="1">
      <c r="A30" s="364"/>
      <c r="B30" s="364"/>
      <c r="C30" s="331" t="s">
        <v>137</v>
      </c>
      <c r="D30" s="482">
        <v>9560200</v>
      </c>
      <c r="E30" s="482">
        <v>9560200</v>
      </c>
      <c r="F30" s="485">
        <v>4378167.94</v>
      </c>
      <c r="G30" s="434">
        <f t="shared" si="0"/>
        <v>45.79577770339533</v>
      </c>
    </row>
    <row r="31" spans="1:7" ht="25.5" customHeight="1">
      <c r="A31" s="364"/>
      <c r="B31" s="364"/>
      <c r="C31" s="331" t="s">
        <v>134</v>
      </c>
      <c r="D31" s="358">
        <v>14000</v>
      </c>
      <c r="E31" s="482">
        <v>14000</v>
      </c>
      <c r="F31" s="485">
        <v>3900</v>
      </c>
      <c r="G31" s="434">
        <f t="shared" si="0"/>
        <v>27.857142857142858</v>
      </c>
    </row>
    <row r="32" spans="1:7" ht="25.5" customHeight="1">
      <c r="A32" s="364"/>
      <c r="B32" s="364"/>
      <c r="C32" s="412" t="s">
        <v>329</v>
      </c>
      <c r="D32" s="358">
        <f>SUM(D33:D34)</f>
        <v>419000</v>
      </c>
      <c r="E32" s="358">
        <f>SUM(E33:E34)</f>
        <v>419000</v>
      </c>
      <c r="F32" s="358">
        <f>SUM(F33:F34)</f>
        <v>400000</v>
      </c>
      <c r="G32" s="434">
        <f t="shared" si="0"/>
        <v>95.4653937947494</v>
      </c>
    </row>
    <row r="33" spans="1:7" ht="22.5" customHeight="1">
      <c r="A33" s="364"/>
      <c r="B33" s="364"/>
      <c r="C33" s="331" t="s">
        <v>330</v>
      </c>
      <c r="D33" s="358">
        <v>19000</v>
      </c>
      <c r="E33" s="482">
        <v>19000</v>
      </c>
      <c r="F33" s="485">
        <v>0</v>
      </c>
      <c r="G33" s="434">
        <f t="shared" si="0"/>
        <v>0</v>
      </c>
    </row>
    <row r="34" spans="1:7" ht="22.5" customHeight="1">
      <c r="A34" s="364"/>
      <c r="B34" s="364"/>
      <c r="C34" s="331" t="s">
        <v>135</v>
      </c>
      <c r="D34" s="358">
        <v>400000</v>
      </c>
      <c r="E34" s="482">
        <v>400000</v>
      </c>
      <c r="F34" s="485">
        <v>400000</v>
      </c>
      <c r="G34" s="434">
        <f t="shared" si="0"/>
        <v>100</v>
      </c>
    </row>
    <row r="35" spans="1:7" ht="25.5" customHeight="1">
      <c r="A35" s="364"/>
      <c r="B35" s="364">
        <v>60013</v>
      </c>
      <c r="C35" s="331" t="s">
        <v>369</v>
      </c>
      <c r="D35" s="482">
        <f aca="true" t="shared" si="3" ref="D35:F36">SUM(D36)</f>
        <v>975000</v>
      </c>
      <c r="E35" s="482">
        <f t="shared" si="3"/>
        <v>100000</v>
      </c>
      <c r="F35" s="485">
        <f t="shared" si="3"/>
        <v>7380</v>
      </c>
      <c r="G35" s="434">
        <f t="shared" si="0"/>
        <v>7.380000000000001</v>
      </c>
    </row>
    <row r="36" spans="1:8" ht="23.25" customHeight="1">
      <c r="A36" s="486"/>
      <c r="B36" s="486"/>
      <c r="C36" s="487" t="s">
        <v>329</v>
      </c>
      <c r="D36" s="488">
        <f t="shared" si="3"/>
        <v>975000</v>
      </c>
      <c r="E36" s="488">
        <f t="shared" si="3"/>
        <v>100000</v>
      </c>
      <c r="F36" s="489">
        <f t="shared" si="3"/>
        <v>7380</v>
      </c>
      <c r="G36" s="434">
        <f t="shared" si="0"/>
        <v>7.380000000000001</v>
      </c>
      <c r="H36" s="504"/>
    </row>
    <row r="37" spans="1:7" ht="25.5" customHeight="1">
      <c r="A37" s="364"/>
      <c r="B37" s="364"/>
      <c r="C37" s="331" t="s">
        <v>77</v>
      </c>
      <c r="D37" s="482">
        <v>975000</v>
      </c>
      <c r="E37" s="482">
        <v>100000</v>
      </c>
      <c r="F37" s="485">
        <v>7380</v>
      </c>
      <c r="G37" s="434">
        <f t="shared" si="0"/>
        <v>7.380000000000001</v>
      </c>
    </row>
    <row r="38" spans="1:7" ht="25.5" customHeight="1">
      <c r="A38" s="364"/>
      <c r="B38" s="364">
        <v>60014</v>
      </c>
      <c r="C38" s="331" t="s">
        <v>424</v>
      </c>
      <c r="D38" s="482">
        <f aca="true" t="shared" si="4" ref="D38:F39">SUM(D39)</f>
        <v>1487600</v>
      </c>
      <c r="E38" s="482">
        <f t="shared" si="4"/>
        <v>1667600</v>
      </c>
      <c r="F38" s="482">
        <f t="shared" si="4"/>
        <v>0</v>
      </c>
      <c r="G38" s="434">
        <f t="shared" si="0"/>
        <v>0</v>
      </c>
    </row>
    <row r="39" spans="1:7" ht="25.5" customHeight="1">
      <c r="A39" s="364"/>
      <c r="B39" s="486"/>
      <c r="C39" s="487" t="s">
        <v>329</v>
      </c>
      <c r="D39" s="482">
        <f t="shared" si="4"/>
        <v>1487600</v>
      </c>
      <c r="E39" s="482">
        <f t="shared" si="4"/>
        <v>1667600</v>
      </c>
      <c r="F39" s="482">
        <f t="shared" si="4"/>
        <v>0</v>
      </c>
      <c r="G39" s="434">
        <f t="shared" si="0"/>
        <v>0</v>
      </c>
    </row>
    <row r="40" spans="1:7" ht="25.5" customHeight="1">
      <c r="A40" s="364"/>
      <c r="B40" s="364"/>
      <c r="C40" s="331" t="s">
        <v>77</v>
      </c>
      <c r="D40" s="482">
        <v>1487600</v>
      </c>
      <c r="E40" s="482">
        <v>1667600</v>
      </c>
      <c r="F40" s="485">
        <v>0</v>
      </c>
      <c r="G40" s="434">
        <f t="shared" si="0"/>
        <v>0</v>
      </c>
    </row>
    <row r="41" spans="1:7" ht="25.5" customHeight="1">
      <c r="A41" s="364"/>
      <c r="B41" s="364">
        <v>60016</v>
      </c>
      <c r="C41" s="331" t="s">
        <v>227</v>
      </c>
      <c r="D41" s="482">
        <f>SUM(D42,D46)</f>
        <v>13435061</v>
      </c>
      <c r="E41" s="482">
        <f>SUM(E42,E46)</f>
        <v>16648581</v>
      </c>
      <c r="F41" s="485">
        <f>SUM(F42,F46)</f>
        <v>2211176.78</v>
      </c>
      <c r="G41" s="434">
        <f t="shared" si="0"/>
        <v>13.281472937543445</v>
      </c>
    </row>
    <row r="42" spans="1:7" ht="25.5" customHeight="1">
      <c r="A42" s="364"/>
      <c r="B42" s="364"/>
      <c r="C42" s="412" t="s">
        <v>327</v>
      </c>
      <c r="D42" s="482">
        <f>SUM(D43:D45)</f>
        <v>5345900</v>
      </c>
      <c r="E42" s="482">
        <f>SUM(E43:E45)</f>
        <v>4981070</v>
      </c>
      <c r="F42" s="485">
        <f>SUM(F43:F45)</f>
        <v>1991095.3099999998</v>
      </c>
      <c r="G42" s="434">
        <f t="shared" si="0"/>
        <v>39.973244905211125</v>
      </c>
    </row>
    <row r="43" spans="1:7" ht="25.5" customHeight="1">
      <c r="A43" s="364"/>
      <c r="B43" s="364"/>
      <c r="C43" s="331" t="s">
        <v>132</v>
      </c>
      <c r="D43" s="482">
        <v>11400</v>
      </c>
      <c r="E43" s="482">
        <v>11400</v>
      </c>
      <c r="F43" s="485">
        <v>7896.24</v>
      </c>
      <c r="G43" s="434">
        <f t="shared" si="0"/>
        <v>69.26526315789474</v>
      </c>
    </row>
    <row r="44" spans="1:10" ht="25.5" customHeight="1">
      <c r="A44" s="364"/>
      <c r="B44" s="364"/>
      <c r="C44" s="331" t="s">
        <v>137</v>
      </c>
      <c r="D44" s="482">
        <v>5333000</v>
      </c>
      <c r="E44" s="482">
        <v>4968170</v>
      </c>
      <c r="F44" s="485">
        <v>1982825.88</v>
      </c>
      <c r="G44" s="434">
        <f t="shared" si="0"/>
        <v>39.910588405791266</v>
      </c>
      <c r="J44" s="483"/>
    </row>
    <row r="45" spans="1:7" ht="20.25" customHeight="1">
      <c r="A45" s="364"/>
      <c r="B45" s="364"/>
      <c r="C45" s="331" t="s">
        <v>134</v>
      </c>
      <c r="D45" s="482">
        <v>1500</v>
      </c>
      <c r="E45" s="482">
        <v>1500</v>
      </c>
      <c r="F45" s="485">
        <v>373.19</v>
      </c>
      <c r="G45" s="434">
        <f t="shared" si="0"/>
        <v>24.879333333333335</v>
      </c>
    </row>
    <row r="46" spans="1:7" ht="25.5" customHeight="1">
      <c r="A46" s="364"/>
      <c r="B46" s="364"/>
      <c r="C46" s="412" t="s">
        <v>329</v>
      </c>
      <c r="D46" s="482">
        <f>SUM(D47:D48)</f>
        <v>8089161</v>
      </c>
      <c r="E46" s="482">
        <f>SUM(E47:E48)</f>
        <v>11667511</v>
      </c>
      <c r="F46" s="482">
        <f>SUM(F47:F48)</f>
        <v>220081.47</v>
      </c>
      <c r="G46" s="434">
        <f t="shared" si="0"/>
        <v>1.8862760875048672</v>
      </c>
    </row>
    <row r="47" spans="1:7" ht="25.5" customHeight="1">
      <c r="A47" s="364"/>
      <c r="B47" s="364"/>
      <c r="C47" s="331" t="s">
        <v>330</v>
      </c>
      <c r="D47" s="482">
        <v>8089161</v>
      </c>
      <c r="E47" s="482">
        <v>11564631</v>
      </c>
      <c r="F47" s="485">
        <v>220081.47</v>
      </c>
      <c r="G47" s="434">
        <f t="shared" si="0"/>
        <v>1.9030565696389274</v>
      </c>
    </row>
    <row r="48" spans="1:7" ht="25.5" customHeight="1">
      <c r="A48" s="364"/>
      <c r="B48" s="364"/>
      <c r="C48" s="331" t="s">
        <v>76</v>
      </c>
      <c r="D48" s="482">
        <v>0</v>
      </c>
      <c r="E48" s="482">
        <v>102880</v>
      </c>
      <c r="F48" s="485">
        <v>0</v>
      </c>
      <c r="G48" s="434">
        <f t="shared" si="0"/>
        <v>0</v>
      </c>
    </row>
    <row r="49" spans="1:7" ht="25.5" customHeight="1">
      <c r="A49" s="364"/>
      <c r="B49" s="364">
        <v>60053</v>
      </c>
      <c r="C49" s="331" t="s">
        <v>425</v>
      </c>
      <c r="D49" s="482">
        <f aca="true" t="shared" si="5" ref="D49:F50">SUM(D50)</f>
        <v>86447</v>
      </c>
      <c r="E49" s="482">
        <f t="shared" si="5"/>
        <v>86447</v>
      </c>
      <c r="F49" s="482">
        <f t="shared" si="5"/>
        <v>86447</v>
      </c>
      <c r="G49" s="434">
        <f t="shared" si="0"/>
        <v>100</v>
      </c>
    </row>
    <row r="50" spans="1:7" ht="25.5" customHeight="1">
      <c r="A50" s="364"/>
      <c r="B50" s="364"/>
      <c r="C50" s="487" t="s">
        <v>329</v>
      </c>
      <c r="D50" s="482">
        <f t="shared" si="5"/>
        <v>86447</v>
      </c>
      <c r="E50" s="482">
        <f t="shared" si="5"/>
        <v>86447</v>
      </c>
      <c r="F50" s="482">
        <f t="shared" si="5"/>
        <v>86447</v>
      </c>
      <c r="G50" s="434">
        <f t="shared" si="0"/>
        <v>100</v>
      </c>
    </row>
    <row r="51" spans="1:7" ht="25.5" customHeight="1">
      <c r="A51" s="364"/>
      <c r="B51" s="364"/>
      <c r="C51" s="331" t="s">
        <v>77</v>
      </c>
      <c r="D51" s="482">
        <v>86447</v>
      </c>
      <c r="E51" s="482">
        <v>86447</v>
      </c>
      <c r="F51" s="485">
        <v>86447</v>
      </c>
      <c r="G51" s="434">
        <f t="shared" si="0"/>
        <v>100</v>
      </c>
    </row>
    <row r="52" spans="1:7" ht="21" customHeight="1">
      <c r="A52" s="480">
        <v>630</v>
      </c>
      <c r="B52" s="480"/>
      <c r="C52" s="413" t="s">
        <v>321</v>
      </c>
      <c r="D52" s="481">
        <f>SUM(D53)</f>
        <v>781300</v>
      </c>
      <c r="E52" s="481">
        <f>SUM(E53)</f>
        <v>819100</v>
      </c>
      <c r="F52" s="481">
        <f>SUM(F53)</f>
        <v>495181.52</v>
      </c>
      <c r="G52" s="347">
        <f t="shared" si="0"/>
        <v>60.45434257111464</v>
      </c>
    </row>
    <row r="53" spans="1:7" ht="25.5" customHeight="1">
      <c r="A53" s="364"/>
      <c r="B53" s="364"/>
      <c r="C53" s="412" t="s">
        <v>327</v>
      </c>
      <c r="D53" s="482">
        <f>SUM(D54:D56)</f>
        <v>781300</v>
      </c>
      <c r="E53" s="482">
        <f>SUM(E54:E56)</f>
        <v>819100</v>
      </c>
      <c r="F53" s="482">
        <f>SUM(F54:F56)</f>
        <v>495181.52</v>
      </c>
      <c r="G53" s="434">
        <f t="shared" si="0"/>
        <v>60.45434257111464</v>
      </c>
    </row>
    <row r="54" spans="1:7" ht="25.5" customHeight="1">
      <c r="A54" s="364"/>
      <c r="B54" s="364"/>
      <c r="C54" s="331" t="s">
        <v>132</v>
      </c>
      <c r="D54" s="482">
        <f aca="true" t="shared" si="6" ref="D54:F55">SUM(D62)</f>
        <v>0</v>
      </c>
      <c r="E54" s="482">
        <f t="shared" si="6"/>
        <v>10800</v>
      </c>
      <c r="F54" s="482">
        <f t="shared" si="6"/>
        <v>0</v>
      </c>
      <c r="G54" s="434">
        <f t="shared" si="0"/>
        <v>0</v>
      </c>
    </row>
    <row r="55" spans="1:7" ht="25.5" customHeight="1">
      <c r="A55" s="364"/>
      <c r="B55" s="364"/>
      <c r="C55" s="331" t="s">
        <v>137</v>
      </c>
      <c r="D55" s="482">
        <f t="shared" si="6"/>
        <v>206300</v>
      </c>
      <c r="E55" s="482">
        <f t="shared" si="6"/>
        <v>233300</v>
      </c>
      <c r="F55" s="482">
        <f t="shared" si="6"/>
        <v>48181.52</v>
      </c>
      <c r="G55" s="482">
        <f>SUM(G63)</f>
        <v>20.652173167595368</v>
      </c>
    </row>
    <row r="56" spans="1:7" ht="25.5" customHeight="1">
      <c r="A56" s="364"/>
      <c r="B56" s="364"/>
      <c r="C56" s="331" t="s">
        <v>133</v>
      </c>
      <c r="D56" s="482">
        <f>SUM(D59)</f>
        <v>575000</v>
      </c>
      <c r="E56" s="482">
        <f>SUM(E59)</f>
        <v>575000</v>
      </c>
      <c r="F56" s="482">
        <f>SUM(F59)</f>
        <v>447000</v>
      </c>
      <c r="G56" s="434">
        <f t="shared" si="0"/>
        <v>77.73913043478261</v>
      </c>
    </row>
    <row r="57" spans="1:7" ht="25.5" customHeight="1">
      <c r="A57" s="364"/>
      <c r="B57" s="364">
        <v>63003</v>
      </c>
      <c r="C57" s="331" t="s">
        <v>331</v>
      </c>
      <c r="D57" s="482">
        <f aca="true" t="shared" si="7" ref="D57:F58">SUM(D58)</f>
        <v>575000</v>
      </c>
      <c r="E57" s="482">
        <f t="shared" si="7"/>
        <v>575000</v>
      </c>
      <c r="F57" s="482">
        <f t="shared" si="7"/>
        <v>447000</v>
      </c>
      <c r="G57" s="434">
        <f t="shared" si="0"/>
        <v>77.73913043478261</v>
      </c>
    </row>
    <row r="58" spans="1:7" ht="21.75" customHeight="1">
      <c r="A58" s="364"/>
      <c r="B58" s="364"/>
      <c r="C58" s="412" t="s">
        <v>327</v>
      </c>
      <c r="D58" s="482">
        <f t="shared" si="7"/>
        <v>575000</v>
      </c>
      <c r="E58" s="482">
        <f t="shared" si="7"/>
        <v>575000</v>
      </c>
      <c r="F58" s="482">
        <f t="shared" si="7"/>
        <v>447000</v>
      </c>
      <c r="G58" s="434">
        <f t="shared" si="0"/>
        <v>77.73913043478261</v>
      </c>
    </row>
    <row r="59" spans="1:7" ht="25.5" customHeight="1">
      <c r="A59" s="364"/>
      <c r="B59" s="364"/>
      <c r="C59" s="331" t="s">
        <v>133</v>
      </c>
      <c r="D59" s="482">
        <v>575000</v>
      </c>
      <c r="E59" s="482">
        <v>575000</v>
      </c>
      <c r="F59" s="482">
        <v>447000</v>
      </c>
      <c r="G59" s="434">
        <f t="shared" si="0"/>
        <v>77.73913043478261</v>
      </c>
    </row>
    <row r="60" spans="1:7" ht="25.5" customHeight="1">
      <c r="A60" s="364"/>
      <c r="B60" s="364">
        <v>63095</v>
      </c>
      <c r="C60" s="331" t="s">
        <v>194</v>
      </c>
      <c r="D60" s="482">
        <f>SUM(D61)</f>
        <v>206300</v>
      </c>
      <c r="E60" s="482">
        <f>SUM(E61)</f>
        <v>244100</v>
      </c>
      <c r="F60" s="482">
        <f>SUM(F61)</f>
        <v>48181.52</v>
      </c>
      <c r="G60" s="434">
        <f t="shared" si="0"/>
        <v>19.738435067595248</v>
      </c>
    </row>
    <row r="61" spans="1:7" ht="21.75" customHeight="1">
      <c r="A61" s="364"/>
      <c r="B61" s="364"/>
      <c r="C61" s="412" t="s">
        <v>327</v>
      </c>
      <c r="D61" s="482">
        <f>SUM(D62:D63)</f>
        <v>206300</v>
      </c>
      <c r="E61" s="482">
        <f>SUM(E62:E63)</f>
        <v>244100</v>
      </c>
      <c r="F61" s="482">
        <f>SUM(F62:F63)</f>
        <v>48181.52</v>
      </c>
      <c r="G61" s="434">
        <f t="shared" si="0"/>
        <v>19.738435067595248</v>
      </c>
    </row>
    <row r="62" spans="1:7" ht="21.75" customHeight="1">
      <c r="A62" s="364"/>
      <c r="B62" s="364"/>
      <c r="C62" s="331" t="s">
        <v>132</v>
      </c>
      <c r="D62" s="482">
        <v>0</v>
      </c>
      <c r="E62" s="482">
        <v>10800</v>
      </c>
      <c r="F62" s="482">
        <v>0</v>
      </c>
      <c r="G62" s="434">
        <f t="shared" si="0"/>
        <v>0</v>
      </c>
    </row>
    <row r="63" spans="1:7" ht="19.5" customHeight="1">
      <c r="A63" s="364"/>
      <c r="B63" s="364"/>
      <c r="C63" s="331" t="s">
        <v>137</v>
      </c>
      <c r="D63" s="482">
        <v>206300</v>
      </c>
      <c r="E63" s="482">
        <v>233300</v>
      </c>
      <c r="F63" s="482">
        <v>48181.52</v>
      </c>
      <c r="G63" s="434">
        <f t="shared" si="0"/>
        <v>20.652173167595368</v>
      </c>
    </row>
    <row r="64" spans="1:7" ht="25.5" customHeight="1">
      <c r="A64" s="480">
        <v>700</v>
      </c>
      <c r="B64" s="480"/>
      <c r="C64" s="413" t="s">
        <v>6</v>
      </c>
      <c r="D64" s="481">
        <f>SUM(D65,D69)</f>
        <v>2567960</v>
      </c>
      <c r="E64" s="481">
        <f>SUM(E65,E69)</f>
        <v>3279960</v>
      </c>
      <c r="F64" s="481">
        <f>SUM(F65,F69)</f>
        <v>2431951.36</v>
      </c>
      <c r="G64" s="347">
        <f t="shared" si="0"/>
        <v>74.14576275320431</v>
      </c>
    </row>
    <row r="65" spans="1:7" ht="25.5" customHeight="1">
      <c r="A65" s="364"/>
      <c r="B65" s="364"/>
      <c r="C65" s="412" t="s">
        <v>327</v>
      </c>
      <c r="D65" s="482">
        <f>SUM(D66:D68)</f>
        <v>1682960</v>
      </c>
      <c r="E65" s="482">
        <f>SUM(E66:E68)</f>
        <v>2370960</v>
      </c>
      <c r="F65" s="482">
        <f>SUM(F66:F68)</f>
        <v>1543048.38</v>
      </c>
      <c r="G65" s="434">
        <f t="shared" si="0"/>
        <v>65.08116459155785</v>
      </c>
    </row>
    <row r="66" spans="1:7" ht="25.5" customHeight="1">
      <c r="A66" s="364"/>
      <c r="B66" s="364"/>
      <c r="C66" s="331" t="s">
        <v>132</v>
      </c>
      <c r="D66" s="482">
        <f>SUM(D78)</f>
        <v>14000</v>
      </c>
      <c r="E66" s="482">
        <f>SUM(E78)</f>
        <v>14000</v>
      </c>
      <c r="F66" s="482">
        <f>SUM(F78)</f>
        <v>0</v>
      </c>
      <c r="G66" s="434">
        <f t="shared" si="0"/>
        <v>0</v>
      </c>
    </row>
    <row r="67" spans="1:7" ht="25.5" customHeight="1">
      <c r="A67" s="364"/>
      <c r="B67" s="364"/>
      <c r="C67" s="331" t="s">
        <v>137</v>
      </c>
      <c r="D67" s="482">
        <f>SUM(D79,D87)</f>
        <v>1163960</v>
      </c>
      <c r="E67" s="482">
        <f>SUM(E79,E87)</f>
        <v>1251960</v>
      </c>
      <c r="F67" s="482">
        <f>SUM(F79,F87)</f>
        <v>743048.38</v>
      </c>
      <c r="G67" s="434">
        <f t="shared" si="0"/>
        <v>59.35080833253459</v>
      </c>
    </row>
    <row r="68" spans="1:7" ht="25.5" customHeight="1">
      <c r="A68" s="364"/>
      <c r="B68" s="364"/>
      <c r="C68" s="331" t="s">
        <v>133</v>
      </c>
      <c r="D68" s="482">
        <f>SUM(D75,D88)</f>
        <v>505000</v>
      </c>
      <c r="E68" s="482">
        <f>SUM(E75,E88)</f>
        <v>1105000</v>
      </c>
      <c r="F68" s="482">
        <f>SUM(F75,F88)</f>
        <v>800000</v>
      </c>
      <c r="G68" s="434">
        <f t="shared" si="0"/>
        <v>72.39819004524887</v>
      </c>
    </row>
    <row r="69" spans="1:8" ht="21.75" customHeight="1">
      <c r="A69" s="364"/>
      <c r="B69" s="364"/>
      <c r="C69" s="412" t="s">
        <v>329</v>
      </c>
      <c r="D69" s="482">
        <f>SUM(D70:D72)</f>
        <v>885000</v>
      </c>
      <c r="E69" s="482">
        <f>SUM(E70:E72)</f>
        <v>909000</v>
      </c>
      <c r="F69" s="482">
        <f>SUM(F70:F72)</f>
        <v>888902.98</v>
      </c>
      <c r="G69" s="434">
        <f t="shared" si="0"/>
        <v>97.78910671067106</v>
      </c>
      <c r="H69" s="496"/>
    </row>
    <row r="70" spans="1:8" ht="22.5" customHeight="1">
      <c r="A70" s="364"/>
      <c r="B70" s="364"/>
      <c r="C70" s="331" t="s">
        <v>330</v>
      </c>
      <c r="D70" s="482">
        <f>SUM(D90)</f>
        <v>885000</v>
      </c>
      <c r="E70" s="482">
        <f>SUM(E90)</f>
        <v>885000</v>
      </c>
      <c r="F70" s="482">
        <f>SUM(F90)</f>
        <v>876902.98</v>
      </c>
      <c r="G70" s="434">
        <f t="shared" si="0"/>
        <v>99.0850824858757</v>
      </c>
      <c r="H70" s="360"/>
    </row>
    <row r="71" spans="1:8" ht="22.5" customHeight="1">
      <c r="A71" s="364"/>
      <c r="B71" s="364"/>
      <c r="C71" s="331" t="s">
        <v>76</v>
      </c>
      <c r="D71" s="482">
        <f>SUM(D81)</f>
        <v>0</v>
      </c>
      <c r="E71" s="482">
        <f>SUM(E81)</f>
        <v>12000</v>
      </c>
      <c r="F71" s="482">
        <f>SUM(F81)</f>
        <v>0</v>
      </c>
      <c r="G71" s="434">
        <f t="shared" si="0"/>
        <v>0</v>
      </c>
      <c r="H71" s="360"/>
    </row>
    <row r="72" spans="1:8" ht="22.5" customHeight="1">
      <c r="A72" s="364"/>
      <c r="B72" s="364"/>
      <c r="C72" s="331" t="s">
        <v>135</v>
      </c>
      <c r="D72" s="482">
        <f>SUM(D84)</f>
        <v>0</v>
      </c>
      <c r="E72" s="482">
        <f>SUM(E84)</f>
        <v>12000</v>
      </c>
      <c r="F72" s="482">
        <f>SUM(F84)</f>
        <v>12000</v>
      </c>
      <c r="G72" s="434">
        <f t="shared" si="0"/>
        <v>100</v>
      </c>
      <c r="H72" s="360"/>
    </row>
    <row r="73" spans="1:7" ht="25.5" customHeight="1">
      <c r="A73" s="364"/>
      <c r="B73" s="364">
        <v>70001</v>
      </c>
      <c r="C73" s="331" t="s">
        <v>7</v>
      </c>
      <c r="D73" s="358">
        <f aca="true" t="shared" si="8" ref="D73:F74">SUM(D74)</f>
        <v>500000</v>
      </c>
      <c r="E73" s="358">
        <f t="shared" si="8"/>
        <v>1100000</v>
      </c>
      <c r="F73" s="358">
        <f t="shared" si="8"/>
        <v>800000</v>
      </c>
      <c r="G73" s="434">
        <f aca="true" t="shared" si="9" ref="G73:G130">F73/E73*100</f>
        <v>72.72727272727273</v>
      </c>
    </row>
    <row r="74" spans="1:7" ht="23.25" customHeight="1">
      <c r="A74" s="364"/>
      <c r="B74" s="364"/>
      <c r="C74" s="412" t="s">
        <v>327</v>
      </c>
      <c r="D74" s="358">
        <f t="shared" si="8"/>
        <v>500000</v>
      </c>
      <c r="E74" s="358">
        <f t="shared" si="8"/>
        <v>1100000</v>
      </c>
      <c r="F74" s="358">
        <f t="shared" si="8"/>
        <v>800000</v>
      </c>
      <c r="G74" s="434">
        <f t="shared" si="9"/>
        <v>72.72727272727273</v>
      </c>
    </row>
    <row r="75" spans="1:7" ht="25.5" customHeight="1">
      <c r="A75" s="364"/>
      <c r="B75" s="364"/>
      <c r="C75" s="331" t="s">
        <v>133</v>
      </c>
      <c r="D75" s="358">
        <v>500000</v>
      </c>
      <c r="E75" s="482">
        <v>1100000</v>
      </c>
      <c r="F75" s="482">
        <v>800000</v>
      </c>
      <c r="G75" s="434">
        <f t="shared" si="9"/>
        <v>72.72727272727273</v>
      </c>
    </row>
    <row r="76" spans="1:7" ht="25.5" customHeight="1">
      <c r="A76" s="364"/>
      <c r="B76" s="364">
        <v>70005</v>
      </c>
      <c r="C76" s="331" t="s">
        <v>332</v>
      </c>
      <c r="D76" s="482">
        <f>SUM(D77,D80)</f>
        <v>1034860</v>
      </c>
      <c r="E76" s="482">
        <f>SUM(E77,E80)</f>
        <v>1134860</v>
      </c>
      <c r="F76" s="482">
        <f>SUM(F77,F80)</f>
        <v>677920.12</v>
      </c>
      <c r="G76" s="434">
        <f t="shared" si="9"/>
        <v>59.73601325273602</v>
      </c>
    </row>
    <row r="77" spans="1:7" ht="21.75" customHeight="1">
      <c r="A77" s="364"/>
      <c r="B77" s="364"/>
      <c r="C77" s="412" t="s">
        <v>327</v>
      </c>
      <c r="D77" s="482">
        <f>SUM(D78:D79)</f>
        <v>1034860</v>
      </c>
      <c r="E77" s="482">
        <f>SUM(E78:E79)</f>
        <v>1122860</v>
      </c>
      <c r="F77" s="482">
        <f>SUM(F78:F79)</f>
        <v>677920.12</v>
      </c>
      <c r="G77" s="434">
        <f t="shared" si="9"/>
        <v>60.3744117699446</v>
      </c>
    </row>
    <row r="78" spans="1:7" ht="22.5" customHeight="1">
      <c r="A78" s="364"/>
      <c r="B78" s="364"/>
      <c r="C78" s="331" t="s">
        <v>132</v>
      </c>
      <c r="D78" s="482">
        <v>14000</v>
      </c>
      <c r="E78" s="482">
        <v>14000</v>
      </c>
      <c r="F78" s="482">
        <v>0</v>
      </c>
      <c r="G78" s="434">
        <f t="shared" si="9"/>
        <v>0</v>
      </c>
    </row>
    <row r="79" spans="1:7" ht="25.5" customHeight="1">
      <c r="A79" s="364"/>
      <c r="B79" s="364"/>
      <c r="C79" s="331" t="s">
        <v>137</v>
      </c>
      <c r="D79" s="482">
        <v>1020860</v>
      </c>
      <c r="E79" s="482">
        <v>1108860</v>
      </c>
      <c r="F79" s="482">
        <v>677920.12</v>
      </c>
      <c r="G79" s="434">
        <f t="shared" si="9"/>
        <v>61.13667370091807</v>
      </c>
    </row>
    <row r="80" spans="1:7" ht="25.5" customHeight="1">
      <c r="A80" s="364"/>
      <c r="B80" s="364"/>
      <c r="C80" s="412" t="s">
        <v>329</v>
      </c>
      <c r="D80" s="482">
        <f>SUM(D81)</f>
        <v>0</v>
      </c>
      <c r="E80" s="482">
        <f>SUM(E81)</f>
        <v>12000</v>
      </c>
      <c r="F80" s="482">
        <f>SUM(F81)</f>
        <v>0</v>
      </c>
      <c r="G80" s="434">
        <f t="shared" si="9"/>
        <v>0</v>
      </c>
    </row>
    <row r="81" spans="1:7" ht="25.5" customHeight="1">
      <c r="A81" s="364"/>
      <c r="B81" s="364"/>
      <c r="C81" s="331" t="s">
        <v>76</v>
      </c>
      <c r="D81" s="482">
        <v>0</v>
      </c>
      <c r="E81" s="482">
        <v>12000</v>
      </c>
      <c r="F81" s="482">
        <v>0</v>
      </c>
      <c r="G81" s="434">
        <f t="shared" si="9"/>
        <v>0</v>
      </c>
    </row>
    <row r="82" spans="1:7" ht="25.5" customHeight="1">
      <c r="A82" s="364"/>
      <c r="B82" s="364">
        <v>70021</v>
      </c>
      <c r="C82" s="331" t="s">
        <v>433</v>
      </c>
      <c r="D82" s="482">
        <f aca="true" t="shared" si="10" ref="D82:F83">SUM(D83)</f>
        <v>0</v>
      </c>
      <c r="E82" s="482">
        <f t="shared" si="10"/>
        <v>12000</v>
      </c>
      <c r="F82" s="482">
        <f t="shared" si="10"/>
        <v>12000</v>
      </c>
      <c r="G82" s="434">
        <f t="shared" si="9"/>
        <v>100</v>
      </c>
    </row>
    <row r="83" spans="1:7" ht="25.5" customHeight="1">
      <c r="A83" s="364"/>
      <c r="B83" s="364"/>
      <c r="C83" s="412" t="s">
        <v>329</v>
      </c>
      <c r="D83" s="482">
        <f t="shared" si="10"/>
        <v>0</v>
      </c>
      <c r="E83" s="482">
        <f t="shared" si="10"/>
        <v>12000</v>
      </c>
      <c r="F83" s="482">
        <f t="shared" si="10"/>
        <v>12000</v>
      </c>
      <c r="G83" s="434">
        <f t="shared" si="9"/>
        <v>100</v>
      </c>
    </row>
    <row r="84" spans="1:7" ht="25.5" customHeight="1">
      <c r="A84" s="364"/>
      <c r="B84" s="364"/>
      <c r="C84" s="331" t="s">
        <v>135</v>
      </c>
      <c r="D84" s="482">
        <v>0</v>
      </c>
      <c r="E84" s="482">
        <v>12000</v>
      </c>
      <c r="F84" s="482">
        <v>12000</v>
      </c>
      <c r="G84" s="434">
        <f t="shared" si="9"/>
        <v>100</v>
      </c>
    </row>
    <row r="85" spans="1:7" ht="22.5" customHeight="1">
      <c r="A85" s="364"/>
      <c r="B85" s="364">
        <v>70095</v>
      </c>
      <c r="C85" s="331" t="s">
        <v>194</v>
      </c>
      <c r="D85" s="482">
        <f>SUM(D86,D89)</f>
        <v>1033100</v>
      </c>
      <c r="E85" s="482">
        <f>SUM(E86,E89)</f>
        <v>1033100</v>
      </c>
      <c r="F85" s="482">
        <f>SUM(F86,F89)</f>
        <v>942031.24</v>
      </c>
      <c r="G85" s="434">
        <f t="shared" si="9"/>
        <v>91.18490368792953</v>
      </c>
    </row>
    <row r="86" spans="1:7" ht="26.25" customHeight="1">
      <c r="A86" s="364"/>
      <c r="B86" s="364"/>
      <c r="C86" s="412" t="s">
        <v>327</v>
      </c>
      <c r="D86" s="482">
        <f>SUM(D87:D88)</f>
        <v>148100</v>
      </c>
      <c r="E86" s="482">
        <f>SUM(E87:E88)</f>
        <v>148100</v>
      </c>
      <c r="F86" s="482">
        <f>SUM(F87:F88)</f>
        <v>65128.26</v>
      </c>
      <c r="G86" s="434">
        <f t="shared" si="9"/>
        <v>43.97586765698852</v>
      </c>
    </row>
    <row r="87" spans="1:7" ht="23.25" customHeight="1">
      <c r="A87" s="364"/>
      <c r="B87" s="364"/>
      <c r="C87" s="331" t="s">
        <v>137</v>
      </c>
      <c r="D87" s="482">
        <v>143100</v>
      </c>
      <c r="E87" s="482">
        <v>143100</v>
      </c>
      <c r="F87" s="482">
        <v>65128.26</v>
      </c>
      <c r="G87" s="434">
        <f t="shared" si="9"/>
        <v>45.51241090146751</v>
      </c>
    </row>
    <row r="88" spans="1:7" ht="28.5" customHeight="1">
      <c r="A88" s="364"/>
      <c r="B88" s="364"/>
      <c r="C88" s="331" t="s">
        <v>133</v>
      </c>
      <c r="D88" s="482">
        <v>5000</v>
      </c>
      <c r="E88" s="358">
        <v>5000</v>
      </c>
      <c r="F88" s="357">
        <v>0</v>
      </c>
      <c r="G88" s="434">
        <f t="shared" si="9"/>
        <v>0</v>
      </c>
    </row>
    <row r="89" spans="1:7" ht="24.75" customHeight="1">
      <c r="A89" s="364"/>
      <c r="B89" s="364"/>
      <c r="C89" s="412" t="s">
        <v>329</v>
      </c>
      <c r="D89" s="482">
        <f>SUM(D90)</f>
        <v>885000</v>
      </c>
      <c r="E89" s="482">
        <f>SUM(E90)</f>
        <v>885000</v>
      </c>
      <c r="F89" s="482">
        <f>SUM(F90)</f>
        <v>876902.98</v>
      </c>
      <c r="G89" s="434">
        <f t="shared" si="9"/>
        <v>99.0850824858757</v>
      </c>
    </row>
    <row r="90" spans="1:7" ht="21.75" customHeight="1">
      <c r="A90" s="364"/>
      <c r="B90" s="364"/>
      <c r="C90" s="331" t="s">
        <v>330</v>
      </c>
      <c r="D90" s="482">
        <v>885000</v>
      </c>
      <c r="E90" s="482">
        <v>885000</v>
      </c>
      <c r="F90" s="482">
        <v>876902.98</v>
      </c>
      <c r="G90" s="434">
        <f t="shared" si="9"/>
        <v>99.0850824858757</v>
      </c>
    </row>
    <row r="91" spans="1:7" ht="23.25" customHeight="1">
      <c r="A91" s="480">
        <v>710</v>
      </c>
      <c r="B91" s="480"/>
      <c r="C91" s="413" t="s">
        <v>242</v>
      </c>
      <c r="D91" s="481">
        <f>SUM(D92,D95)</f>
        <v>1310300</v>
      </c>
      <c r="E91" s="481">
        <f>SUM(E92,E95)</f>
        <v>1325300</v>
      </c>
      <c r="F91" s="481">
        <f>SUM(F92,F95)</f>
        <v>348018.14</v>
      </c>
      <c r="G91" s="347">
        <f t="shared" si="9"/>
        <v>26.259574435976763</v>
      </c>
    </row>
    <row r="92" spans="1:7" ht="24" customHeight="1">
      <c r="A92" s="364"/>
      <c r="B92" s="364"/>
      <c r="C92" s="412" t="s">
        <v>327</v>
      </c>
      <c r="D92" s="482">
        <f>SUM(D93:D94)</f>
        <v>715300</v>
      </c>
      <c r="E92" s="482">
        <f>SUM(E93:E94)</f>
        <v>730300</v>
      </c>
      <c r="F92" s="482">
        <f>SUM(F93:F94)</f>
        <v>172343.72999999998</v>
      </c>
      <c r="G92" s="434">
        <f t="shared" si="9"/>
        <v>23.599031904696695</v>
      </c>
    </row>
    <row r="93" spans="1:7" ht="24.75" customHeight="1">
      <c r="A93" s="364"/>
      <c r="B93" s="364"/>
      <c r="C93" s="331" t="s">
        <v>132</v>
      </c>
      <c r="D93" s="482">
        <f>SUM(D99)</f>
        <v>6000</v>
      </c>
      <c r="E93" s="482">
        <f>SUM(E99)</f>
        <v>10000</v>
      </c>
      <c r="F93" s="482">
        <f>SUM(F99)</f>
        <v>3450.99</v>
      </c>
      <c r="G93" s="434">
        <f t="shared" si="9"/>
        <v>34.5099</v>
      </c>
    </row>
    <row r="94" spans="1:7" ht="28.5" customHeight="1">
      <c r="A94" s="364"/>
      <c r="B94" s="364"/>
      <c r="C94" s="331" t="s">
        <v>137</v>
      </c>
      <c r="D94" s="482">
        <f>SUM(D100,D103,D106)</f>
        <v>709300</v>
      </c>
      <c r="E94" s="482">
        <f>SUM(E100,E103,E106)</f>
        <v>720300</v>
      </c>
      <c r="F94" s="482">
        <f>SUM(F100,F103,F106)</f>
        <v>168892.74</v>
      </c>
      <c r="G94" s="434">
        <f t="shared" si="9"/>
        <v>23.447555185339443</v>
      </c>
    </row>
    <row r="95" spans="1:7" ht="24" customHeight="1">
      <c r="A95" s="364"/>
      <c r="B95" s="364"/>
      <c r="C95" s="412" t="s">
        <v>329</v>
      </c>
      <c r="D95" s="482">
        <f>SUM(D96)</f>
        <v>595000</v>
      </c>
      <c r="E95" s="482">
        <f>SUM(E96)</f>
        <v>595000</v>
      </c>
      <c r="F95" s="482">
        <f>SUM(F96)</f>
        <v>175674.41</v>
      </c>
      <c r="G95" s="434">
        <f t="shared" si="9"/>
        <v>29.525110924369745</v>
      </c>
    </row>
    <row r="96" spans="1:7" ht="23.25" customHeight="1">
      <c r="A96" s="364"/>
      <c r="B96" s="364"/>
      <c r="C96" s="331" t="s">
        <v>330</v>
      </c>
      <c r="D96" s="482">
        <f>SUM(D108)</f>
        <v>595000</v>
      </c>
      <c r="E96" s="482">
        <f>SUM(E108)</f>
        <v>595000</v>
      </c>
      <c r="F96" s="482">
        <f>SUM(F108)</f>
        <v>175674.41</v>
      </c>
      <c r="G96" s="434">
        <f t="shared" si="9"/>
        <v>29.525110924369745</v>
      </c>
    </row>
    <row r="97" spans="1:7" ht="26.25" customHeight="1">
      <c r="A97" s="364"/>
      <c r="B97" s="364">
        <v>71004</v>
      </c>
      <c r="C97" s="331" t="s">
        <v>333</v>
      </c>
      <c r="D97" s="482">
        <f>SUM(D98)</f>
        <v>170000</v>
      </c>
      <c r="E97" s="482">
        <f>SUM(E98)</f>
        <v>170000</v>
      </c>
      <c r="F97" s="482">
        <f>SUM(F98)</f>
        <v>7089.33</v>
      </c>
      <c r="G97" s="434">
        <f t="shared" si="9"/>
        <v>4.170194117647059</v>
      </c>
    </row>
    <row r="98" spans="1:7" ht="22.5" customHeight="1">
      <c r="A98" s="364"/>
      <c r="B98" s="364"/>
      <c r="C98" s="412" t="s">
        <v>327</v>
      </c>
      <c r="D98" s="482">
        <f>SUM(D99:D100)</f>
        <v>170000</v>
      </c>
      <c r="E98" s="482">
        <f>SUM(E99:E100)</f>
        <v>170000</v>
      </c>
      <c r="F98" s="482">
        <f>SUM(F99:F100)</f>
        <v>7089.33</v>
      </c>
      <c r="G98" s="434">
        <f t="shared" si="9"/>
        <v>4.170194117647059</v>
      </c>
    </row>
    <row r="99" spans="1:7" ht="28.5" customHeight="1">
      <c r="A99" s="364"/>
      <c r="B99" s="364"/>
      <c r="C99" s="331" t="s">
        <v>132</v>
      </c>
      <c r="D99" s="482">
        <v>6000</v>
      </c>
      <c r="E99" s="482">
        <v>10000</v>
      </c>
      <c r="F99" s="482">
        <v>3450.99</v>
      </c>
      <c r="G99" s="434">
        <f t="shared" si="9"/>
        <v>34.5099</v>
      </c>
    </row>
    <row r="100" spans="1:7" ht="28.5" customHeight="1">
      <c r="A100" s="364"/>
      <c r="B100" s="364"/>
      <c r="C100" s="331" t="s">
        <v>137</v>
      </c>
      <c r="D100" s="482">
        <v>164000</v>
      </c>
      <c r="E100" s="482">
        <v>160000</v>
      </c>
      <c r="F100" s="482">
        <v>3638.34</v>
      </c>
      <c r="G100" s="434">
        <f t="shared" si="9"/>
        <v>2.2739625</v>
      </c>
    </row>
    <row r="101" spans="1:7" ht="24.75" customHeight="1">
      <c r="A101" s="364"/>
      <c r="B101" s="364">
        <v>71014</v>
      </c>
      <c r="C101" s="331" t="s">
        <v>334</v>
      </c>
      <c r="D101" s="482">
        <f aca="true" t="shared" si="11" ref="D101:F102">SUM(D102)</f>
        <v>2400</v>
      </c>
      <c r="E101" s="482">
        <f t="shared" si="11"/>
        <v>2400</v>
      </c>
      <c r="F101" s="482">
        <f t="shared" si="11"/>
        <v>159</v>
      </c>
      <c r="G101" s="434">
        <f t="shared" si="9"/>
        <v>6.625</v>
      </c>
    </row>
    <row r="102" spans="1:7" ht="24" customHeight="1">
      <c r="A102" s="364"/>
      <c r="B102" s="364"/>
      <c r="C102" s="412" t="s">
        <v>327</v>
      </c>
      <c r="D102" s="482">
        <f t="shared" si="11"/>
        <v>2400</v>
      </c>
      <c r="E102" s="482">
        <f t="shared" si="11"/>
        <v>2400</v>
      </c>
      <c r="F102" s="482">
        <f t="shared" si="11"/>
        <v>159</v>
      </c>
      <c r="G102" s="434">
        <f t="shared" si="9"/>
        <v>6.625</v>
      </c>
    </row>
    <row r="103" spans="1:7" ht="24" customHeight="1">
      <c r="A103" s="364"/>
      <c r="B103" s="364"/>
      <c r="C103" s="331" t="s">
        <v>137</v>
      </c>
      <c r="D103" s="482">
        <v>2400</v>
      </c>
      <c r="E103" s="482">
        <v>2400</v>
      </c>
      <c r="F103" s="505">
        <v>159</v>
      </c>
      <c r="G103" s="434">
        <f t="shared" si="9"/>
        <v>6.625</v>
      </c>
    </row>
    <row r="104" spans="1:7" ht="23.25" customHeight="1">
      <c r="A104" s="364"/>
      <c r="B104" s="364">
        <v>71035</v>
      </c>
      <c r="C104" s="331" t="s">
        <v>243</v>
      </c>
      <c r="D104" s="482">
        <f>SUM(D105,D107)</f>
        <v>1137900</v>
      </c>
      <c r="E104" s="482">
        <f>SUM(E105,E107)</f>
        <v>1152900</v>
      </c>
      <c r="F104" s="482">
        <f>SUM(F105,F107)</f>
        <v>340769.81</v>
      </c>
      <c r="G104" s="459">
        <f t="shared" si="9"/>
        <v>29.557620782374883</v>
      </c>
    </row>
    <row r="105" spans="1:7" ht="18.75" customHeight="1">
      <c r="A105" s="364"/>
      <c r="B105" s="364"/>
      <c r="C105" s="412" t="s">
        <v>327</v>
      </c>
      <c r="D105" s="482">
        <f>SUM(D106)</f>
        <v>542900</v>
      </c>
      <c r="E105" s="482">
        <f>SUM(E106)</f>
        <v>557900</v>
      </c>
      <c r="F105" s="482">
        <f>SUM(F106)</f>
        <v>165095.4</v>
      </c>
      <c r="G105" s="434">
        <f t="shared" si="9"/>
        <v>29.592292525542213</v>
      </c>
    </row>
    <row r="106" spans="1:7" ht="24" customHeight="1">
      <c r="A106" s="364"/>
      <c r="B106" s="364"/>
      <c r="C106" s="331" t="s">
        <v>137</v>
      </c>
      <c r="D106" s="482">
        <v>542900</v>
      </c>
      <c r="E106" s="482">
        <v>557900</v>
      </c>
      <c r="F106" s="482">
        <v>165095.4</v>
      </c>
      <c r="G106" s="434">
        <f t="shared" si="9"/>
        <v>29.592292525542213</v>
      </c>
    </row>
    <row r="107" spans="1:7" ht="24" customHeight="1">
      <c r="A107" s="364"/>
      <c r="B107" s="364"/>
      <c r="C107" s="412" t="s">
        <v>329</v>
      </c>
      <c r="D107" s="482">
        <f>SUM(D108)</f>
        <v>595000</v>
      </c>
      <c r="E107" s="482">
        <f>SUM(E108)</f>
        <v>595000</v>
      </c>
      <c r="F107" s="482">
        <f>SUM(F108)</f>
        <v>175674.41</v>
      </c>
      <c r="G107" s="434">
        <f t="shared" si="9"/>
        <v>29.525110924369745</v>
      </c>
    </row>
    <row r="108" spans="1:7" ht="24" customHeight="1">
      <c r="A108" s="364"/>
      <c r="B108" s="364"/>
      <c r="C108" s="331" t="s">
        <v>330</v>
      </c>
      <c r="D108" s="482">
        <v>595000</v>
      </c>
      <c r="E108" s="482">
        <v>595000</v>
      </c>
      <c r="F108" s="482">
        <v>175674.41</v>
      </c>
      <c r="G108" s="434">
        <f t="shared" si="9"/>
        <v>29.525110924369745</v>
      </c>
    </row>
    <row r="109" spans="1:7" ht="24" customHeight="1">
      <c r="A109" s="480">
        <v>750</v>
      </c>
      <c r="B109" s="480"/>
      <c r="C109" s="413" t="s">
        <v>196</v>
      </c>
      <c r="D109" s="481">
        <f>SUM(D110,D115)</f>
        <v>20643871</v>
      </c>
      <c r="E109" s="481">
        <f>SUM(E110,E115)</f>
        <v>20787873</v>
      </c>
      <c r="F109" s="481">
        <f>SUM(F110,F115)</f>
        <v>8953472.680000002</v>
      </c>
      <c r="G109" s="347">
        <f t="shared" si="9"/>
        <v>43.07065316398653</v>
      </c>
    </row>
    <row r="110" spans="1:7" ht="24" customHeight="1">
      <c r="A110" s="364"/>
      <c r="B110" s="364"/>
      <c r="C110" s="412" t="s">
        <v>327</v>
      </c>
      <c r="D110" s="482">
        <f>SUM(D111:D114)</f>
        <v>20451871</v>
      </c>
      <c r="E110" s="482">
        <f>SUM(E111:E114)</f>
        <v>20565873</v>
      </c>
      <c r="F110" s="482">
        <f>SUM(F111:F114)</f>
        <v>8953472.680000002</v>
      </c>
      <c r="G110" s="434">
        <f t="shared" si="9"/>
        <v>43.535582856122865</v>
      </c>
    </row>
    <row r="111" spans="1:7" ht="24" customHeight="1">
      <c r="A111" s="364"/>
      <c r="B111" s="364"/>
      <c r="C111" s="331" t="s">
        <v>132</v>
      </c>
      <c r="D111" s="482">
        <f>SUM(D121,D129,D137,D143)</f>
        <v>13453611</v>
      </c>
      <c r="E111" s="482">
        <f>SUM(E121,E129,E137,E143)</f>
        <v>13486498</v>
      </c>
      <c r="F111" s="482">
        <f>SUM(F121,F129,F137,F143)</f>
        <v>6088875.83</v>
      </c>
      <c r="G111" s="434">
        <f t="shared" si="9"/>
        <v>45.14793855306248</v>
      </c>
    </row>
    <row r="112" spans="1:7" ht="24" customHeight="1">
      <c r="A112" s="364"/>
      <c r="B112" s="364"/>
      <c r="C112" s="331" t="s">
        <v>137</v>
      </c>
      <c r="D112" s="482">
        <f>SUM(D122,D125,D130,D138,D144)</f>
        <v>6357446</v>
      </c>
      <c r="E112" s="482">
        <f>SUM(E122,E125,E130,E138,E144)</f>
        <v>6418561</v>
      </c>
      <c r="F112" s="482">
        <f>SUM(F122,F125,F130,F138,F144)</f>
        <v>2582623.97</v>
      </c>
      <c r="G112" s="434">
        <f t="shared" si="9"/>
        <v>40.23680650538338</v>
      </c>
    </row>
    <row r="113" spans="1:7" ht="24" customHeight="1">
      <c r="A113" s="364"/>
      <c r="B113" s="364"/>
      <c r="C113" s="331" t="s">
        <v>133</v>
      </c>
      <c r="D113" s="482">
        <f>SUM(D139)</f>
        <v>75000</v>
      </c>
      <c r="E113" s="482">
        <f>SUM(E139)</f>
        <v>75000</v>
      </c>
      <c r="F113" s="482">
        <f>SUM(F139)</f>
        <v>0</v>
      </c>
      <c r="G113" s="434">
        <f t="shared" si="9"/>
        <v>0</v>
      </c>
    </row>
    <row r="114" spans="1:7" ht="24" customHeight="1">
      <c r="A114" s="364"/>
      <c r="B114" s="364"/>
      <c r="C114" s="331" t="s">
        <v>134</v>
      </c>
      <c r="D114" s="482">
        <f>SUM(D126,D131,D140,D145)</f>
        <v>565814</v>
      </c>
      <c r="E114" s="482">
        <f>SUM(E126,E131,E140,E145)</f>
        <v>585814</v>
      </c>
      <c r="F114" s="482">
        <f>SUM(F126,F131,F140,F145)</f>
        <v>281972.88</v>
      </c>
      <c r="G114" s="434">
        <f t="shared" si="9"/>
        <v>48.13351678177715</v>
      </c>
    </row>
    <row r="115" spans="1:7" ht="24" customHeight="1">
      <c r="A115" s="364"/>
      <c r="B115" s="364"/>
      <c r="C115" s="412" t="s">
        <v>329</v>
      </c>
      <c r="D115" s="482">
        <f>SUM(D116:D118)</f>
        <v>192000</v>
      </c>
      <c r="E115" s="482">
        <f>SUM(E116:E118)</f>
        <v>222000</v>
      </c>
      <c r="F115" s="482">
        <f>SUM(F116:F118)</f>
        <v>0</v>
      </c>
      <c r="G115" s="434">
        <f t="shared" si="9"/>
        <v>0</v>
      </c>
    </row>
    <row r="116" spans="1:7" ht="24" customHeight="1">
      <c r="A116" s="364"/>
      <c r="B116" s="364"/>
      <c r="C116" s="331" t="s">
        <v>330</v>
      </c>
      <c r="D116" s="482">
        <f aca="true" t="shared" si="12" ref="D116:F117">SUM(D133)</f>
        <v>125000</v>
      </c>
      <c r="E116" s="482">
        <f t="shared" si="12"/>
        <v>125000</v>
      </c>
      <c r="F116" s="482">
        <f t="shared" si="12"/>
        <v>0</v>
      </c>
      <c r="G116" s="434">
        <f t="shared" si="9"/>
        <v>0</v>
      </c>
    </row>
    <row r="117" spans="1:8" ht="24" customHeight="1">
      <c r="A117" s="364"/>
      <c r="B117" s="364"/>
      <c r="C117" s="331" t="s">
        <v>76</v>
      </c>
      <c r="D117" s="482">
        <f t="shared" si="12"/>
        <v>67000</v>
      </c>
      <c r="E117" s="482">
        <f t="shared" si="12"/>
        <v>67000</v>
      </c>
      <c r="F117" s="482">
        <f t="shared" si="12"/>
        <v>0</v>
      </c>
      <c r="G117" s="434">
        <f t="shared" si="9"/>
        <v>0</v>
      </c>
      <c r="H117" s="483"/>
    </row>
    <row r="118" spans="1:8" ht="24" customHeight="1">
      <c r="A118" s="364"/>
      <c r="B118" s="364"/>
      <c r="C118" s="331" t="s">
        <v>77</v>
      </c>
      <c r="D118" s="482">
        <f>SUM(D147)</f>
        <v>0</v>
      </c>
      <c r="E118" s="482">
        <f>SUM(E147)</f>
        <v>30000</v>
      </c>
      <c r="F118" s="482">
        <f>SUM(F147)</f>
        <v>0</v>
      </c>
      <c r="G118" s="434">
        <f t="shared" si="9"/>
        <v>0</v>
      </c>
      <c r="H118" s="483"/>
    </row>
    <row r="119" spans="1:7" ht="24" customHeight="1">
      <c r="A119" s="364"/>
      <c r="B119" s="364">
        <v>75011</v>
      </c>
      <c r="C119" s="331" t="s">
        <v>197</v>
      </c>
      <c r="D119" s="482">
        <f>SUM(D120)</f>
        <v>359343</v>
      </c>
      <c r="E119" s="482">
        <f>SUM(E120)</f>
        <v>359343</v>
      </c>
      <c r="F119" s="482">
        <f>SUM(F120)</f>
        <v>193487</v>
      </c>
      <c r="G119" s="434">
        <f t="shared" si="9"/>
        <v>53.84465538496646</v>
      </c>
    </row>
    <row r="120" spans="1:7" ht="24" customHeight="1">
      <c r="A120" s="364"/>
      <c r="B120" s="364"/>
      <c r="C120" s="412" t="s">
        <v>327</v>
      </c>
      <c r="D120" s="482">
        <f>SUM(D121:D122)</f>
        <v>359343</v>
      </c>
      <c r="E120" s="482">
        <f>SUM(E121:E122)</f>
        <v>359343</v>
      </c>
      <c r="F120" s="482">
        <f>SUM(F121:F122)</f>
        <v>193487</v>
      </c>
      <c r="G120" s="434">
        <f t="shared" si="9"/>
        <v>53.84465538496646</v>
      </c>
    </row>
    <row r="121" spans="1:7" ht="24" customHeight="1">
      <c r="A121" s="364"/>
      <c r="B121" s="364"/>
      <c r="C121" s="331" t="s">
        <v>132</v>
      </c>
      <c r="D121" s="482">
        <v>333287</v>
      </c>
      <c r="E121" s="482">
        <v>333287</v>
      </c>
      <c r="F121" s="482">
        <v>177331</v>
      </c>
      <c r="G121" s="434">
        <f t="shared" si="9"/>
        <v>53.20669573070656</v>
      </c>
    </row>
    <row r="122" spans="1:7" ht="24" customHeight="1">
      <c r="A122" s="364"/>
      <c r="B122" s="364"/>
      <c r="C122" s="331" t="s">
        <v>137</v>
      </c>
      <c r="D122" s="482">
        <v>26056</v>
      </c>
      <c r="E122" s="482">
        <v>26056</v>
      </c>
      <c r="F122" s="482">
        <v>16156</v>
      </c>
      <c r="G122" s="434">
        <f t="shared" si="9"/>
        <v>62.00491249616211</v>
      </c>
    </row>
    <row r="123" spans="1:7" ht="24" customHeight="1">
      <c r="A123" s="364"/>
      <c r="B123" s="364">
        <v>75022</v>
      </c>
      <c r="C123" s="331" t="s">
        <v>335</v>
      </c>
      <c r="D123" s="482">
        <f>SUM(D124)</f>
        <v>502900</v>
      </c>
      <c r="E123" s="482">
        <f>SUM(E124)</f>
        <v>502900</v>
      </c>
      <c r="F123" s="482">
        <f>SUM(F124)</f>
        <v>243606.33</v>
      </c>
      <c r="G123" s="434">
        <f t="shared" si="9"/>
        <v>48.44031218930205</v>
      </c>
    </row>
    <row r="124" spans="1:7" ht="24" customHeight="1">
      <c r="A124" s="364"/>
      <c r="B124" s="364"/>
      <c r="C124" s="412" t="s">
        <v>327</v>
      </c>
      <c r="D124" s="482">
        <f>SUM(D125:D126)</f>
        <v>502900</v>
      </c>
      <c r="E124" s="482">
        <f>SUM(E125:E126)</f>
        <v>502900</v>
      </c>
      <c r="F124" s="482">
        <f>SUM(F125:F126)</f>
        <v>243606.33</v>
      </c>
      <c r="G124" s="434">
        <f t="shared" si="9"/>
        <v>48.44031218930205</v>
      </c>
    </row>
    <row r="125" spans="1:7" ht="24" customHeight="1">
      <c r="A125" s="364"/>
      <c r="B125" s="364"/>
      <c r="C125" s="331" t="s">
        <v>336</v>
      </c>
      <c r="D125" s="482">
        <v>7900</v>
      </c>
      <c r="E125" s="482">
        <v>7900</v>
      </c>
      <c r="F125" s="482">
        <v>827.25</v>
      </c>
      <c r="G125" s="434">
        <f t="shared" si="9"/>
        <v>10.471518987341772</v>
      </c>
    </row>
    <row r="126" spans="1:7" ht="24" customHeight="1">
      <c r="A126" s="364"/>
      <c r="B126" s="364"/>
      <c r="C126" s="331" t="s">
        <v>134</v>
      </c>
      <c r="D126" s="482">
        <v>495000</v>
      </c>
      <c r="E126" s="482">
        <v>495000</v>
      </c>
      <c r="F126" s="482">
        <v>242779.08</v>
      </c>
      <c r="G126" s="434">
        <f t="shared" si="9"/>
        <v>49.046278787878784</v>
      </c>
    </row>
    <row r="127" spans="1:7" ht="24" customHeight="1">
      <c r="A127" s="364"/>
      <c r="B127" s="364">
        <v>75023</v>
      </c>
      <c r="C127" s="331" t="s">
        <v>249</v>
      </c>
      <c r="D127" s="482">
        <f>SUM(D128,D132)</f>
        <v>16219344</v>
      </c>
      <c r="E127" s="482">
        <f>SUM(E128,E132)</f>
        <v>16206346</v>
      </c>
      <c r="F127" s="482">
        <f>SUM(F128,F132)</f>
        <v>6725570.359999999</v>
      </c>
      <c r="G127" s="434">
        <f t="shared" si="9"/>
        <v>41.49960984419313</v>
      </c>
    </row>
    <row r="128" spans="1:7" ht="24" customHeight="1">
      <c r="A128" s="364"/>
      <c r="B128" s="364"/>
      <c r="C128" s="412" t="s">
        <v>327</v>
      </c>
      <c r="D128" s="482">
        <f>SUM(D129:D131)</f>
        <v>16027344</v>
      </c>
      <c r="E128" s="482">
        <f>SUM(E129:E131)</f>
        <v>16014346</v>
      </c>
      <c r="F128" s="482">
        <f>SUM(F129:F131)</f>
        <v>6725570.359999999</v>
      </c>
      <c r="G128" s="434">
        <f t="shared" si="9"/>
        <v>41.997159047269236</v>
      </c>
    </row>
    <row r="129" spans="1:7" ht="24" customHeight="1">
      <c r="A129" s="364"/>
      <c r="B129" s="364"/>
      <c r="C129" s="331" t="s">
        <v>132</v>
      </c>
      <c r="D129" s="482">
        <v>12886534</v>
      </c>
      <c r="E129" s="482">
        <v>12899421</v>
      </c>
      <c r="F129" s="482">
        <v>5794804.02</v>
      </c>
      <c r="G129" s="434">
        <f t="shared" si="9"/>
        <v>44.922977705743534</v>
      </c>
    </row>
    <row r="130" spans="1:7" ht="24" customHeight="1">
      <c r="A130" s="364"/>
      <c r="B130" s="364"/>
      <c r="C130" s="331" t="s">
        <v>137</v>
      </c>
      <c r="D130" s="482">
        <v>3110540</v>
      </c>
      <c r="E130" s="482">
        <v>3084655</v>
      </c>
      <c r="F130" s="482">
        <v>914850.37</v>
      </c>
      <c r="G130" s="434">
        <f t="shared" si="9"/>
        <v>29.65810990207981</v>
      </c>
    </row>
    <row r="131" spans="1:7" ht="24" customHeight="1">
      <c r="A131" s="364"/>
      <c r="B131" s="364"/>
      <c r="C131" s="331" t="s">
        <v>134</v>
      </c>
      <c r="D131" s="482">
        <v>30270</v>
      </c>
      <c r="E131" s="482">
        <v>30270</v>
      </c>
      <c r="F131" s="482">
        <v>15915.97</v>
      </c>
      <c r="G131" s="434">
        <f aca="true" t="shared" si="13" ref="G131:G190">F131/E131*100</f>
        <v>52.5800132144037</v>
      </c>
    </row>
    <row r="132" spans="1:7" ht="24" customHeight="1">
      <c r="A132" s="364"/>
      <c r="B132" s="364"/>
      <c r="C132" s="412" t="s">
        <v>329</v>
      </c>
      <c r="D132" s="482">
        <f>SUM(D133:D134)</f>
        <v>192000</v>
      </c>
      <c r="E132" s="482">
        <f>SUM(E133:E134)</f>
        <v>192000</v>
      </c>
      <c r="F132" s="482">
        <f>SUM(F133:F134)</f>
        <v>0</v>
      </c>
      <c r="G132" s="434">
        <f t="shared" si="13"/>
        <v>0</v>
      </c>
    </row>
    <row r="133" spans="1:7" ht="24" customHeight="1">
      <c r="A133" s="364"/>
      <c r="B133" s="364"/>
      <c r="C133" s="331" t="s">
        <v>330</v>
      </c>
      <c r="D133" s="482">
        <v>125000</v>
      </c>
      <c r="E133" s="482">
        <v>125000</v>
      </c>
      <c r="F133" s="482">
        <v>0</v>
      </c>
      <c r="G133" s="434">
        <f t="shared" si="13"/>
        <v>0</v>
      </c>
    </row>
    <row r="134" spans="1:7" ht="24" customHeight="1">
      <c r="A134" s="364"/>
      <c r="B134" s="364"/>
      <c r="C134" s="331" t="s">
        <v>76</v>
      </c>
      <c r="D134" s="482">
        <v>67000</v>
      </c>
      <c r="E134" s="482">
        <v>67000</v>
      </c>
      <c r="F134" s="482">
        <v>0</v>
      </c>
      <c r="G134" s="434">
        <f t="shared" si="13"/>
        <v>0</v>
      </c>
    </row>
    <row r="135" spans="1:7" ht="24.75" customHeight="1">
      <c r="A135" s="364"/>
      <c r="B135" s="364">
        <v>75075</v>
      </c>
      <c r="C135" s="331" t="s">
        <v>250</v>
      </c>
      <c r="D135" s="482">
        <f>SUM(D136)</f>
        <v>2600580</v>
      </c>
      <c r="E135" s="482">
        <f>SUM(E136)</f>
        <v>2619580</v>
      </c>
      <c r="F135" s="482">
        <f>SUM(F136)</f>
        <v>1354523.52</v>
      </c>
      <c r="G135" s="434">
        <f t="shared" si="13"/>
        <v>51.70766000656594</v>
      </c>
    </row>
    <row r="136" spans="1:7" ht="23.25" customHeight="1">
      <c r="A136" s="364"/>
      <c r="B136" s="364"/>
      <c r="C136" s="412" t="s">
        <v>327</v>
      </c>
      <c r="D136" s="482">
        <f>SUM(D137:D140)</f>
        <v>2600580</v>
      </c>
      <c r="E136" s="482">
        <f>SUM(E137:E140)</f>
        <v>2619580</v>
      </c>
      <c r="F136" s="482">
        <f>SUM(F137:F140)</f>
        <v>1354523.52</v>
      </c>
      <c r="G136" s="434">
        <f t="shared" si="13"/>
        <v>51.70766000656594</v>
      </c>
    </row>
    <row r="137" spans="1:7" ht="22.5" customHeight="1">
      <c r="A137" s="364"/>
      <c r="B137" s="364"/>
      <c r="C137" s="331" t="s">
        <v>132</v>
      </c>
      <c r="D137" s="482">
        <v>87700</v>
      </c>
      <c r="E137" s="482">
        <v>107700</v>
      </c>
      <c r="F137" s="482">
        <v>62595.12</v>
      </c>
      <c r="G137" s="434">
        <f t="shared" si="13"/>
        <v>58.119888579387194</v>
      </c>
    </row>
    <row r="138" spans="1:7" ht="27.75" customHeight="1">
      <c r="A138" s="364"/>
      <c r="B138" s="364"/>
      <c r="C138" s="331" t="s">
        <v>137</v>
      </c>
      <c r="D138" s="482">
        <v>2417880</v>
      </c>
      <c r="E138" s="482">
        <v>2416880</v>
      </c>
      <c r="F138" s="482">
        <v>1291928.4</v>
      </c>
      <c r="G138" s="434">
        <f t="shared" si="13"/>
        <v>53.45438747476084</v>
      </c>
    </row>
    <row r="139" spans="1:7" ht="27.75" customHeight="1">
      <c r="A139" s="364"/>
      <c r="B139" s="364"/>
      <c r="C139" s="331" t="s">
        <v>133</v>
      </c>
      <c r="D139" s="482">
        <v>75000</v>
      </c>
      <c r="E139" s="482">
        <v>75000</v>
      </c>
      <c r="F139" s="482">
        <v>0</v>
      </c>
      <c r="G139" s="434">
        <f t="shared" si="13"/>
        <v>0</v>
      </c>
    </row>
    <row r="140" spans="1:7" ht="27.75" customHeight="1">
      <c r="A140" s="364"/>
      <c r="B140" s="364"/>
      <c r="C140" s="331" t="s">
        <v>134</v>
      </c>
      <c r="D140" s="482">
        <v>20000</v>
      </c>
      <c r="E140" s="482">
        <v>20000</v>
      </c>
      <c r="F140" s="482">
        <v>0</v>
      </c>
      <c r="G140" s="434">
        <f t="shared" si="13"/>
        <v>0</v>
      </c>
    </row>
    <row r="141" spans="1:7" ht="27.75" customHeight="1">
      <c r="A141" s="364"/>
      <c r="B141" s="364">
        <v>75095</v>
      </c>
      <c r="C141" s="331" t="s">
        <v>194</v>
      </c>
      <c r="D141" s="482">
        <f>SUM(D142,D146)</f>
        <v>961704</v>
      </c>
      <c r="E141" s="482">
        <f>SUM(E142,E146)</f>
        <v>1099704</v>
      </c>
      <c r="F141" s="482">
        <f>SUM(F142,F146)</f>
        <v>436285.47000000003</v>
      </c>
      <c r="G141" s="434">
        <f t="shared" si="13"/>
        <v>39.672991095785775</v>
      </c>
    </row>
    <row r="142" spans="1:7" ht="23.25" customHeight="1">
      <c r="A142" s="364"/>
      <c r="B142" s="364"/>
      <c r="C142" s="412" t="s">
        <v>327</v>
      </c>
      <c r="D142" s="482">
        <f>SUM(D143:D145)</f>
        <v>961704</v>
      </c>
      <c r="E142" s="482">
        <f>SUM(E143:E145)</f>
        <v>1069704</v>
      </c>
      <c r="F142" s="482">
        <f>SUM(F143:F145)</f>
        <v>436285.47000000003</v>
      </c>
      <c r="G142" s="434">
        <f t="shared" si="13"/>
        <v>40.78562574319625</v>
      </c>
    </row>
    <row r="143" spans="1:7" ht="23.25" customHeight="1">
      <c r="A143" s="364"/>
      <c r="B143" s="364"/>
      <c r="C143" s="331" t="s">
        <v>132</v>
      </c>
      <c r="D143" s="482">
        <v>146090</v>
      </c>
      <c r="E143" s="482">
        <v>146090</v>
      </c>
      <c r="F143" s="358">
        <v>54145.69</v>
      </c>
      <c r="G143" s="434">
        <f t="shared" si="13"/>
        <v>37.06324183722363</v>
      </c>
    </row>
    <row r="144" spans="1:7" ht="27.75" customHeight="1">
      <c r="A144" s="364"/>
      <c r="B144" s="364"/>
      <c r="C144" s="331" t="s">
        <v>137</v>
      </c>
      <c r="D144" s="482">
        <v>795070</v>
      </c>
      <c r="E144" s="482">
        <v>883070</v>
      </c>
      <c r="F144" s="482">
        <v>358861.95</v>
      </c>
      <c r="G144" s="434">
        <f t="shared" si="13"/>
        <v>40.6379958553682</v>
      </c>
    </row>
    <row r="145" spans="1:7" ht="22.5" customHeight="1">
      <c r="A145" s="364"/>
      <c r="B145" s="364"/>
      <c r="C145" s="331" t="s">
        <v>134</v>
      </c>
      <c r="D145" s="482">
        <v>20544</v>
      </c>
      <c r="E145" s="482">
        <v>40544</v>
      </c>
      <c r="F145" s="482">
        <v>23277.83</v>
      </c>
      <c r="G145" s="434">
        <f t="shared" si="13"/>
        <v>57.413748026835044</v>
      </c>
    </row>
    <row r="146" spans="1:7" ht="24.75" customHeight="1">
      <c r="A146" s="364"/>
      <c r="B146" s="364"/>
      <c r="C146" s="412" t="s">
        <v>329</v>
      </c>
      <c r="D146" s="482">
        <f>SUM(D147)</f>
        <v>0</v>
      </c>
      <c r="E146" s="482">
        <f>SUM(E147)</f>
        <v>30000</v>
      </c>
      <c r="F146" s="482">
        <f>SUM(F147)</f>
        <v>0</v>
      </c>
      <c r="G146" s="434">
        <f t="shared" si="13"/>
        <v>0</v>
      </c>
    </row>
    <row r="147" spans="1:7" ht="24.75" customHeight="1">
      <c r="A147" s="364"/>
      <c r="B147" s="364"/>
      <c r="C147" s="331" t="s">
        <v>77</v>
      </c>
      <c r="D147" s="482">
        <v>0</v>
      </c>
      <c r="E147" s="482">
        <v>30000</v>
      </c>
      <c r="F147" s="482">
        <v>0</v>
      </c>
      <c r="G147" s="434">
        <f t="shared" si="13"/>
        <v>0</v>
      </c>
    </row>
    <row r="148" spans="1:7" ht="37.5" customHeight="1">
      <c r="A148" s="480">
        <v>751</v>
      </c>
      <c r="B148" s="480"/>
      <c r="C148" s="413" t="s">
        <v>198</v>
      </c>
      <c r="D148" s="481">
        <f>SUM(D149)</f>
        <v>10320</v>
      </c>
      <c r="E148" s="481">
        <f>SUM(E149)</f>
        <v>74165</v>
      </c>
      <c r="F148" s="481">
        <f>SUM(F149)</f>
        <v>67485</v>
      </c>
      <c r="G148" s="347">
        <f t="shared" si="13"/>
        <v>90.99305602373087</v>
      </c>
    </row>
    <row r="149" spans="1:7" ht="25.5" customHeight="1">
      <c r="A149" s="364"/>
      <c r="B149" s="364"/>
      <c r="C149" s="412" t="s">
        <v>327</v>
      </c>
      <c r="D149" s="482">
        <f>SUM(D150:D152)</f>
        <v>10320</v>
      </c>
      <c r="E149" s="482">
        <f>SUM(E150:E152)</f>
        <v>74165</v>
      </c>
      <c r="F149" s="482">
        <f>SUM(F150:F152)</f>
        <v>67485</v>
      </c>
      <c r="G149" s="434">
        <f t="shared" si="13"/>
        <v>90.99305602373087</v>
      </c>
    </row>
    <row r="150" spans="1:7" ht="25.5" customHeight="1">
      <c r="A150" s="364"/>
      <c r="B150" s="364"/>
      <c r="C150" s="331" t="s">
        <v>132</v>
      </c>
      <c r="D150" s="482">
        <f>SUM(D158)</f>
        <v>0</v>
      </c>
      <c r="E150" s="482">
        <f>SUM(E158)</f>
        <v>23187.4</v>
      </c>
      <c r="F150" s="482">
        <f>SUM(F158)</f>
        <v>23187.4</v>
      </c>
      <c r="G150" s="434">
        <f t="shared" si="13"/>
        <v>100</v>
      </c>
    </row>
    <row r="151" spans="1:7" ht="27.75" customHeight="1">
      <c r="A151" s="364"/>
      <c r="B151" s="364"/>
      <c r="C151" s="331" t="s">
        <v>137</v>
      </c>
      <c r="D151" s="482">
        <f>SUM(D155,D159)</f>
        <v>10320</v>
      </c>
      <c r="E151" s="482">
        <f>SUM(E155,E159)</f>
        <v>21957.6</v>
      </c>
      <c r="F151" s="482">
        <f>SUM(F155,F159)</f>
        <v>15437.6</v>
      </c>
      <c r="G151" s="434">
        <f t="shared" si="13"/>
        <v>70.30640871497796</v>
      </c>
    </row>
    <row r="152" spans="1:7" ht="27.75" customHeight="1">
      <c r="A152" s="364"/>
      <c r="B152" s="364"/>
      <c r="C152" s="331" t="s">
        <v>134</v>
      </c>
      <c r="D152" s="482">
        <f>SUM(D160)</f>
        <v>0</v>
      </c>
      <c r="E152" s="482">
        <f>SUM(E160)</f>
        <v>29020</v>
      </c>
      <c r="F152" s="482">
        <f>SUM(F160)</f>
        <v>28860</v>
      </c>
      <c r="G152" s="434">
        <f t="shared" si="13"/>
        <v>99.4486560992419</v>
      </c>
    </row>
    <row r="153" spans="1:7" ht="33" customHeight="1">
      <c r="A153" s="364"/>
      <c r="B153" s="364">
        <v>75101</v>
      </c>
      <c r="C153" s="331" t="s">
        <v>337</v>
      </c>
      <c r="D153" s="482">
        <f>SUM(D154)</f>
        <v>10320</v>
      </c>
      <c r="E153" s="482">
        <f>SUM(E154)</f>
        <v>10320</v>
      </c>
      <c r="F153" s="482">
        <f>SUM(F154)</f>
        <v>3800</v>
      </c>
      <c r="G153" s="434">
        <f t="shared" si="13"/>
        <v>36.82170542635659</v>
      </c>
    </row>
    <row r="154" spans="1:7" ht="25.5" customHeight="1">
      <c r="A154" s="364"/>
      <c r="B154" s="364"/>
      <c r="C154" s="412" t="s">
        <v>327</v>
      </c>
      <c r="D154" s="482">
        <f>SUM(D155:D155)</f>
        <v>10320</v>
      </c>
      <c r="E154" s="482">
        <f>SUM(E155:E155)</f>
        <v>10320</v>
      </c>
      <c r="F154" s="482">
        <f>SUM(F155:F155)</f>
        <v>3800</v>
      </c>
      <c r="G154" s="491">
        <f>SUM(G155:G155)</f>
        <v>36.82170542635659</v>
      </c>
    </row>
    <row r="155" spans="1:7" ht="24" customHeight="1">
      <c r="A155" s="364"/>
      <c r="B155" s="364"/>
      <c r="C155" s="331" t="s">
        <v>137</v>
      </c>
      <c r="D155" s="482">
        <v>10320</v>
      </c>
      <c r="E155" s="482">
        <v>10320</v>
      </c>
      <c r="F155" s="485">
        <v>3800</v>
      </c>
      <c r="G155" s="434">
        <f t="shared" si="13"/>
        <v>36.82170542635659</v>
      </c>
    </row>
    <row r="156" spans="1:7" ht="24" customHeight="1">
      <c r="A156" s="364"/>
      <c r="B156" s="364">
        <v>75113</v>
      </c>
      <c r="C156" s="331" t="s">
        <v>427</v>
      </c>
      <c r="D156" s="482">
        <f>SUM(D157)</f>
        <v>0</v>
      </c>
      <c r="E156" s="482">
        <f>SUM(E157)</f>
        <v>63845</v>
      </c>
      <c r="F156" s="482">
        <f>SUM(F157)</f>
        <v>63685</v>
      </c>
      <c r="G156" s="434">
        <f t="shared" si="13"/>
        <v>99.74939306132039</v>
      </c>
    </row>
    <row r="157" spans="1:7" ht="24" customHeight="1">
      <c r="A157" s="364"/>
      <c r="B157" s="364"/>
      <c r="C157" s="412" t="s">
        <v>327</v>
      </c>
      <c r="D157" s="482">
        <f>SUM(D158:D160)</f>
        <v>0</v>
      </c>
      <c r="E157" s="482">
        <f>SUM(E158:E160)</f>
        <v>63845</v>
      </c>
      <c r="F157" s="482">
        <f>SUM(F158:F160)</f>
        <v>63685</v>
      </c>
      <c r="G157" s="434">
        <f t="shared" si="13"/>
        <v>99.74939306132039</v>
      </c>
    </row>
    <row r="158" spans="1:7" ht="24" customHeight="1">
      <c r="A158" s="364"/>
      <c r="B158" s="364"/>
      <c r="C158" s="331" t="s">
        <v>132</v>
      </c>
      <c r="D158" s="482">
        <v>0</v>
      </c>
      <c r="E158" s="482">
        <v>23187.4</v>
      </c>
      <c r="F158" s="485">
        <v>23187.4</v>
      </c>
      <c r="G158" s="434">
        <f t="shared" si="13"/>
        <v>100</v>
      </c>
    </row>
    <row r="159" spans="1:7" ht="24" customHeight="1">
      <c r="A159" s="364"/>
      <c r="B159" s="364"/>
      <c r="C159" s="331" t="s">
        <v>137</v>
      </c>
      <c r="D159" s="482">
        <v>0</v>
      </c>
      <c r="E159" s="482">
        <v>11637.6</v>
      </c>
      <c r="F159" s="485">
        <v>11637.6</v>
      </c>
      <c r="G159" s="434">
        <f t="shared" si="13"/>
        <v>100</v>
      </c>
    </row>
    <row r="160" spans="1:7" ht="24" customHeight="1">
      <c r="A160" s="364"/>
      <c r="B160" s="364"/>
      <c r="C160" s="331" t="s">
        <v>134</v>
      </c>
      <c r="D160" s="482">
        <v>0</v>
      </c>
      <c r="E160" s="482">
        <v>29020</v>
      </c>
      <c r="F160" s="485">
        <v>28860</v>
      </c>
      <c r="G160" s="434">
        <f t="shared" si="13"/>
        <v>99.4486560992419</v>
      </c>
    </row>
    <row r="161" spans="1:7" ht="21.75" customHeight="1">
      <c r="A161" s="480">
        <v>752</v>
      </c>
      <c r="B161" s="480"/>
      <c r="C161" s="413" t="s">
        <v>217</v>
      </c>
      <c r="D161" s="359">
        <f aca="true" t="shared" si="14" ref="D161:F162">SUM(D162)</f>
        <v>600</v>
      </c>
      <c r="E161" s="359">
        <f t="shared" si="14"/>
        <v>600</v>
      </c>
      <c r="F161" s="359">
        <f t="shared" si="14"/>
        <v>0</v>
      </c>
      <c r="G161" s="347">
        <f t="shared" si="13"/>
        <v>0</v>
      </c>
    </row>
    <row r="162" spans="1:7" ht="27" customHeight="1">
      <c r="A162" s="364"/>
      <c r="B162" s="364"/>
      <c r="C162" s="412" t="s">
        <v>327</v>
      </c>
      <c r="D162" s="357">
        <f t="shared" si="14"/>
        <v>600</v>
      </c>
      <c r="E162" s="357">
        <f t="shared" si="14"/>
        <v>600</v>
      </c>
      <c r="F162" s="357">
        <f t="shared" si="14"/>
        <v>0</v>
      </c>
      <c r="G162" s="434">
        <f t="shared" si="13"/>
        <v>0</v>
      </c>
    </row>
    <row r="163" spans="1:7" ht="27" customHeight="1">
      <c r="A163" s="364"/>
      <c r="B163" s="364"/>
      <c r="C163" s="331" t="s">
        <v>137</v>
      </c>
      <c r="D163" s="357">
        <f>SUM(D166)</f>
        <v>600</v>
      </c>
      <c r="E163" s="357">
        <f>SUM(E166)</f>
        <v>600</v>
      </c>
      <c r="F163" s="357">
        <f>SUM(F166)</f>
        <v>0</v>
      </c>
      <c r="G163" s="434">
        <f t="shared" si="13"/>
        <v>0</v>
      </c>
    </row>
    <row r="164" spans="1:7" ht="27" customHeight="1">
      <c r="A164" s="364"/>
      <c r="B164" s="364">
        <v>75212</v>
      </c>
      <c r="C164" s="331" t="s">
        <v>218</v>
      </c>
      <c r="D164" s="357">
        <f aca="true" t="shared" si="15" ref="D164:F165">SUM(D165)</f>
        <v>600</v>
      </c>
      <c r="E164" s="357">
        <f t="shared" si="15"/>
        <v>600</v>
      </c>
      <c r="F164" s="357">
        <f t="shared" si="15"/>
        <v>0</v>
      </c>
      <c r="G164" s="434">
        <f t="shared" si="13"/>
        <v>0</v>
      </c>
    </row>
    <row r="165" spans="1:7" ht="27" customHeight="1">
      <c r="A165" s="364"/>
      <c r="B165" s="364"/>
      <c r="C165" s="412" t="s">
        <v>327</v>
      </c>
      <c r="D165" s="357">
        <f t="shared" si="15"/>
        <v>600</v>
      </c>
      <c r="E165" s="357">
        <f t="shared" si="15"/>
        <v>600</v>
      </c>
      <c r="F165" s="357">
        <f t="shared" si="15"/>
        <v>0</v>
      </c>
      <c r="G165" s="434">
        <f t="shared" si="13"/>
        <v>0</v>
      </c>
    </row>
    <row r="166" spans="1:7" ht="27" customHeight="1">
      <c r="A166" s="364"/>
      <c r="B166" s="364"/>
      <c r="C166" s="331" t="s">
        <v>137</v>
      </c>
      <c r="D166" s="357">
        <v>600</v>
      </c>
      <c r="E166" s="357">
        <v>600</v>
      </c>
      <c r="F166" s="357">
        <v>0</v>
      </c>
      <c r="G166" s="434">
        <f t="shared" si="13"/>
        <v>0</v>
      </c>
    </row>
    <row r="167" spans="1:7" ht="23.25" customHeight="1">
      <c r="A167" s="480">
        <v>754</v>
      </c>
      <c r="B167" s="480"/>
      <c r="C167" s="413" t="s">
        <v>200</v>
      </c>
      <c r="D167" s="481">
        <f>SUM(D168,D173)</f>
        <v>2254600</v>
      </c>
      <c r="E167" s="481">
        <f>SUM(E168,E173)</f>
        <v>2269600</v>
      </c>
      <c r="F167" s="481">
        <f>SUM(F168,F173)</f>
        <v>1100495.73</v>
      </c>
      <c r="G167" s="347">
        <f t="shared" si="13"/>
        <v>48.48853234050053</v>
      </c>
    </row>
    <row r="168" spans="1:7" ht="27" customHeight="1">
      <c r="A168" s="364"/>
      <c r="B168" s="364"/>
      <c r="C168" s="412" t="s">
        <v>327</v>
      </c>
      <c r="D168" s="482">
        <f>SUM(D169:D172)</f>
        <v>2144600</v>
      </c>
      <c r="E168" s="482">
        <f>SUM(E169:E172)</f>
        <v>2169600</v>
      </c>
      <c r="F168" s="482">
        <f>SUM(F169:F172)</f>
        <v>1080495.73</v>
      </c>
      <c r="G168" s="434">
        <f t="shared" si="13"/>
        <v>49.801609974188786</v>
      </c>
    </row>
    <row r="169" spans="1:7" ht="27" customHeight="1">
      <c r="A169" s="364"/>
      <c r="B169" s="364"/>
      <c r="C169" s="331" t="s">
        <v>132</v>
      </c>
      <c r="D169" s="482">
        <f>SUM(D184,D188,D194)</f>
        <v>1812100</v>
      </c>
      <c r="E169" s="482">
        <f>SUM(E184,E188,E194)</f>
        <v>1810430</v>
      </c>
      <c r="F169" s="482">
        <f>SUM(F184,F188,F194)</f>
        <v>879123.26</v>
      </c>
      <c r="G169" s="434">
        <f t="shared" si="13"/>
        <v>48.558809785520566</v>
      </c>
    </row>
    <row r="170" spans="1:7" ht="27" customHeight="1">
      <c r="A170" s="364"/>
      <c r="B170" s="364"/>
      <c r="C170" s="331" t="s">
        <v>137</v>
      </c>
      <c r="D170" s="482">
        <f>SUM(D178,D185,D191,D195,D199)</f>
        <v>292200</v>
      </c>
      <c r="E170" s="482">
        <f>SUM(E178,E185,E191,E195,E199)</f>
        <v>323870</v>
      </c>
      <c r="F170" s="482">
        <f>SUM(F178,F185,F191,F195,F199)</f>
        <v>184067.27</v>
      </c>
      <c r="G170" s="434">
        <f t="shared" si="13"/>
        <v>56.83368944329514</v>
      </c>
    </row>
    <row r="171" spans="1:7" ht="27" customHeight="1">
      <c r="A171" s="364"/>
      <c r="B171" s="364"/>
      <c r="C171" s="331" t="s">
        <v>133</v>
      </c>
      <c r="D171" s="482">
        <f>SUM(D179)</f>
        <v>5000</v>
      </c>
      <c r="E171" s="482">
        <f>SUM(E179)</f>
        <v>0</v>
      </c>
      <c r="F171" s="482">
        <f>SUM(F179)</f>
        <v>10000</v>
      </c>
      <c r="G171" s="490" t="s">
        <v>5</v>
      </c>
    </row>
    <row r="172" spans="1:7" ht="27" customHeight="1">
      <c r="A172" s="364"/>
      <c r="B172" s="364"/>
      <c r="C172" s="331" t="s">
        <v>134</v>
      </c>
      <c r="D172" s="482">
        <f>SUM(D196)</f>
        <v>35300</v>
      </c>
      <c r="E172" s="482">
        <f>SUM(E196)</f>
        <v>35300</v>
      </c>
      <c r="F172" s="482">
        <f>SUM(F196)</f>
        <v>7305.2</v>
      </c>
      <c r="G172" s="434">
        <f t="shared" si="13"/>
        <v>20.694617563739374</v>
      </c>
    </row>
    <row r="173" spans="1:7" ht="24" customHeight="1">
      <c r="A173" s="364"/>
      <c r="B173" s="364"/>
      <c r="C173" s="412" t="s">
        <v>329</v>
      </c>
      <c r="D173" s="482">
        <f>SUM(D174:D175)</f>
        <v>110000</v>
      </c>
      <c r="E173" s="482">
        <f>SUM(E174:E175)</f>
        <v>100000</v>
      </c>
      <c r="F173" s="482">
        <f>SUM(F174:F175)</f>
        <v>20000</v>
      </c>
      <c r="G173" s="434">
        <f t="shared" si="13"/>
        <v>20</v>
      </c>
    </row>
    <row r="174" spans="1:7" ht="27" customHeight="1">
      <c r="A174" s="364"/>
      <c r="B174" s="364"/>
      <c r="C174" s="331" t="s">
        <v>330</v>
      </c>
      <c r="D174" s="482">
        <f>SUM(D201)</f>
        <v>90000</v>
      </c>
      <c r="E174" s="482">
        <f>SUM(E201)</f>
        <v>80000</v>
      </c>
      <c r="F174" s="482">
        <f>SUM(F201)</f>
        <v>0</v>
      </c>
      <c r="G174" s="434">
        <f t="shared" si="13"/>
        <v>0</v>
      </c>
    </row>
    <row r="175" spans="1:7" ht="27" customHeight="1">
      <c r="A175" s="364"/>
      <c r="B175" s="364"/>
      <c r="C175" s="331" t="s">
        <v>77</v>
      </c>
      <c r="D175" s="482">
        <f>SUM(D181)</f>
        <v>20000</v>
      </c>
      <c r="E175" s="482">
        <f>SUM(E181)</f>
        <v>20000</v>
      </c>
      <c r="F175" s="482">
        <f>SUM(F181)</f>
        <v>20000</v>
      </c>
      <c r="G175" s="434">
        <f>F174/E174*100</f>
        <v>0</v>
      </c>
    </row>
    <row r="176" spans="1:7" ht="27" customHeight="1">
      <c r="A176" s="364"/>
      <c r="B176" s="364">
        <v>75404</v>
      </c>
      <c r="C176" s="331" t="s">
        <v>160</v>
      </c>
      <c r="D176" s="482">
        <f>SUM(D177,D180)</f>
        <v>25000</v>
      </c>
      <c r="E176" s="482">
        <f>SUM(E177,E180)</f>
        <v>40000</v>
      </c>
      <c r="F176" s="482">
        <f>SUM(F177,F180)</f>
        <v>30000</v>
      </c>
      <c r="G176" s="434">
        <f t="shared" si="13"/>
        <v>75</v>
      </c>
    </row>
    <row r="177" spans="1:7" ht="24" customHeight="1">
      <c r="A177" s="364"/>
      <c r="B177" s="364"/>
      <c r="C177" s="412" t="s">
        <v>327</v>
      </c>
      <c r="D177" s="482">
        <f>SUM(D178:D179)</f>
        <v>5000</v>
      </c>
      <c r="E177" s="482">
        <f>SUM(E178:E179)</f>
        <v>20000</v>
      </c>
      <c r="F177" s="482">
        <f>SUM(F178:F179)</f>
        <v>10000</v>
      </c>
      <c r="G177" s="434">
        <f t="shared" si="13"/>
        <v>50</v>
      </c>
    </row>
    <row r="178" spans="1:7" ht="27" customHeight="1">
      <c r="A178" s="364"/>
      <c r="B178" s="364"/>
      <c r="C178" s="331" t="s">
        <v>137</v>
      </c>
      <c r="D178" s="482">
        <v>0</v>
      </c>
      <c r="E178" s="482">
        <v>20000</v>
      </c>
      <c r="F178" s="482">
        <v>0</v>
      </c>
      <c r="G178" s="434">
        <f t="shared" si="13"/>
        <v>0</v>
      </c>
    </row>
    <row r="179" spans="1:7" ht="27" customHeight="1">
      <c r="A179" s="364"/>
      <c r="B179" s="364"/>
      <c r="C179" s="331" t="s">
        <v>133</v>
      </c>
      <c r="D179" s="482">
        <v>5000</v>
      </c>
      <c r="E179" s="482">
        <v>0</v>
      </c>
      <c r="F179" s="482">
        <v>10000</v>
      </c>
      <c r="G179" s="490" t="s">
        <v>5</v>
      </c>
    </row>
    <row r="180" spans="1:7" ht="27" customHeight="1">
      <c r="A180" s="364"/>
      <c r="B180" s="364"/>
      <c r="C180" s="412" t="s">
        <v>329</v>
      </c>
      <c r="D180" s="482">
        <f>SUM(D181)</f>
        <v>20000</v>
      </c>
      <c r="E180" s="482">
        <f>SUM(E181)</f>
        <v>20000</v>
      </c>
      <c r="F180" s="482">
        <f>SUM(F181)</f>
        <v>20000</v>
      </c>
      <c r="G180" s="434">
        <f t="shared" si="13"/>
        <v>100</v>
      </c>
    </row>
    <row r="181" spans="1:7" ht="27" customHeight="1">
      <c r="A181" s="364"/>
      <c r="B181" s="364"/>
      <c r="C181" s="331" t="s">
        <v>434</v>
      </c>
      <c r="D181" s="482">
        <v>20000</v>
      </c>
      <c r="E181" s="482">
        <v>20000</v>
      </c>
      <c r="F181" s="482">
        <v>20000</v>
      </c>
      <c r="G181" s="434">
        <f t="shared" si="13"/>
        <v>100</v>
      </c>
    </row>
    <row r="182" spans="1:7" ht="27" customHeight="1">
      <c r="A182" s="364"/>
      <c r="B182" s="364">
        <v>75412</v>
      </c>
      <c r="C182" s="331" t="s">
        <v>173</v>
      </c>
      <c r="D182" s="482">
        <f>SUM(D183)</f>
        <v>74300</v>
      </c>
      <c r="E182" s="482">
        <f>SUM(E183)</f>
        <v>74300</v>
      </c>
      <c r="F182" s="482">
        <f>SUM(F183)</f>
        <v>20142.8</v>
      </c>
      <c r="G182" s="434">
        <f t="shared" si="13"/>
        <v>27.110094212651415</v>
      </c>
    </row>
    <row r="183" spans="1:7" ht="21.75" customHeight="1">
      <c r="A183" s="364"/>
      <c r="B183" s="364"/>
      <c r="C183" s="412" t="s">
        <v>327</v>
      </c>
      <c r="D183" s="482">
        <f>SUM(D184:D185)</f>
        <v>74300</v>
      </c>
      <c r="E183" s="482">
        <f>SUM(E184:E185)</f>
        <v>74300</v>
      </c>
      <c r="F183" s="482">
        <f>SUM(F184:F185)</f>
        <v>20142.8</v>
      </c>
      <c r="G183" s="434">
        <f t="shared" si="13"/>
        <v>27.110094212651415</v>
      </c>
    </row>
    <row r="184" spans="1:7" ht="27" customHeight="1">
      <c r="A184" s="364"/>
      <c r="B184" s="364"/>
      <c r="C184" s="331" t="s">
        <v>132</v>
      </c>
      <c r="D184" s="482">
        <v>28600</v>
      </c>
      <c r="E184" s="482">
        <v>26930</v>
      </c>
      <c r="F184" s="482">
        <v>5804.33</v>
      </c>
      <c r="G184" s="434">
        <f t="shared" si="13"/>
        <v>21.55339769773487</v>
      </c>
    </row>
    <row r="185" spans="1:7" ht="27" customHeight="1">
      <c r="A185" s="364"/>
      <c r="B185" s="364"/>
      <c r="C185" s="331" t="s">
        <v>137</v>
      </c>
      <c r="D185" s="482">
        <v>45700</v>
      </c>
      <c r="E185" s="482">
        <v>47370</v>
      </c>
      <c r="F185" s="482">
        <v>14338.47</v>
      </c>
      <c r="G185" s="434">
        <f t="shared" si="13"/>
        <v>30.269094363521216</v>
      </c>
    </row>
    <row r="186" spans="1:7" ht="27" customHeight="1">
      <c r="A186" s="364"/>
      <c r="B186" s="364">
        <v>75413</v>
      </c>
      <c r="C186" s="331" t="s">
        <v>338</v>
      </c>
      <c r="D186" s="482">
        <f aca="true" t="shared" si="16" ref="D186:F187">SUM(D187)</f>
        <v>2000</v>
      </c>
      <c r="E186" s="482">
        <f t="shared" si="16"/>
        <v>2000</v>
      </c>
      <c r="F186" s="482">
        <f t="shared" si="16"/>
        <v>0</v>
      </c>
      <c r="G186" s="434">
        <f t="shared" si="13"/>
        <v>0</v>
      </c>
    </row>
    <row r="187" spans="1:7" ht="27" customHeight="1">
      <c r="A187" s="364"/>
      <c r="B187" s="364"/>
      <c r="C187" s="412" t="s">
        <v>327</v>
      </c>
      <c r="D187" s="482">
        <f t="shared" si="16"/>
        <v>2000</v>
      </c>
      <c r="E187" s="482">
        <f t="shared" si="16"/>
        <v>2000</v>
      </c>
      <c r="F187" s="482">
        <f t="shared" si="16"/>
        <v>0</v>
      </c>
      <c r="G187" s="434">
        <f t="shared" si="13"/>
        <v>0</v>
      </c>
    </row>
    <row r="188" spans="1:7" ht="27" customHeight="1">
      <c r="A188" s="364"/>
      <c r="B188" s="364"/>
      <c r="C188" s="331" t="s">
        <v>132</v>
      </c>
      <c r="D188" s="482">
        <v>2000</v>
      </c>
      <c r="E188" s="482">
        <v>2000</v>
      </c>
      <c r="F188" s="482">
        <v>0</v>
      </c>
      <c r="G188" s="434">
        <f t="shared" si="13"/>
        <v>0</v>
      </c>
    </row>
    <row r="189" spans="1:7" ht="27" customHeight="1">
      <c r="A189" s="364"/>
      <c r="B189" s="364">
        <v>75414</v>
      </c>
      <c r="C189" s="331" t="s">
        <v>201</v>
      </c>
      <c r="D189" s="482">
        <f aca="true" t="shared" si="17" ref="D189:F190">SUM(D190)</f>
        <v>40200</v>
      </c>
      <c r="E189" s="482">
        <f t="shared" si="17"/>
        <v>40200</v>
      </c>
      <c r="F189" s="482">
        <f t="shared" si="17"/>
        <v>31689.71</v>
      </c>
      <c r="G189" s="434">
        <f t="shared" si="13"/>
        <v>78.83012437810945</v>
      </c>
    </row>
    <row r="190" spans="1:7" ht="24" customHeight="1">
      <c r="A190" s="364"/>
      <c r="B190" s="364"/>
      <c r="C190" s="412" t="s">
        <v>327</v>
      </c>
      <c r="D190" s="482">
        <f t="shared" si="17"/>
        <v>40200</v>
      </c>
      <c r="E190" s="482">
        <f t="shared" si="17"/>
        <v>40200</v>
      </c>
      <c r="F190" s="482">
        <f t="shared" si="17"/>
        <v>31689.71</v>
      </c>
      <c r="G190" s="434">
        <f t="shared" si="13"/>
        <v>78.83012437810945</v>
      </c>
    </row>
    <row r="191" spans="1:7" ht="27" customHeight="1">
      <c r="A191" s="364"/>
      <c r="B191" s="364"/>
      <c r="C191" s="331" t="s">
        <v>137</v>
      </c>
      <c r="D191" s="482">
        <v>40200</v>
      </c>
      <c r="E191" s="482">
        <v>40200</v>
      </c>
      <c r="F191" s="482">
        <v>31689.71</v>
      </c>
      <c r="G191" s="434">
        <f aca="true" t="shared" si="18" ref="G191:G238">F191/E191*100</f>
        <v>78.83012437810945</v>
      </c>
    </row>
    <row r="192" spans="1:7" ht="27" customHeight="1">
      <c r="A192" s="364"/>
      <c r="B192" s="364">
        <v>75416</v>
      </c>
      <c r="C192" s="331" t="s">
        <v>252</v>
      </c>
      <c r="D192" s="482">
        <f>SUM(D193)</f>
        <v>2003500</v>
      </c>
      <c r="E192" s="482">
        <f>SUM(E193)</f>
        <v>2013500</v>
      </c>
      <c r="F192" s="482">
        <f>SUM(F193)</f>
        <v>1015368.6799999999</v>
      </c>
      <c r="G192" s="434">
        <f t="shared" si="18"/>
        <v>50.42804469828657</v>
      </c>
    </row>
    <row r="193" spans="1:7" ht="27" customHeight="1">
      <c r="A193" s="364"/>
      <c r="B193" s="364"/>
      <c r="C193" s="412" t="s">
        <v>327</v>
      </c>
      <c r="D193" s="482">
        <f>SUM(D194:D196)</f>
        <v>2003500</v>
      </c>
      <c r="E193" s="482">
        <f>SUM(E194:E196)</f>
        <v>2013500</v>
      </c>
      <c r="F193" s="482">
        <f>SUM(F194:F196)</f>
        <v>1015368.6799999999</v>
      </c>
      <c r="G193" s="434">
        <f t="shared" si="18"/>
        <v>50.42804469828657</v>
      </c>
    </row>
    <row r="194" spans="1:7" ht="27" customHeight="1">
      <c r="A194" s="364"/>
      <c r="B194" s="364"/>
      <c r="C194" s="331" t="s">
        <v>132</v>
      </c>
      <c r="D194" s="482">
        <v>1781500</v>
      </c>
      <c r="E194" s="482">
        <v>1781500</v>
      </c>
      <c r="F194" s="482">
        <v>873318.93</v>
      </c>
      <c r="G194" s="434">
        <f t="shared" si="18"/>
        <v>49.02155094021892</v>
      </c>
    </row>
    <row r="195" spans="1:7" ht="27" customHeight="1">
      <c r="A195" s="364"/>
      <c r="B195" s="364"/>
      <c r="C195" s="331" t="s">
        <v>137</v>
      </c>
      <c r="D195" s="482">
        <v>186700</v>
      </c>
      <c r="E195" s="482">
        <v>196700</v>
      </c>
      <c r="F195" s="482">
        <v>134744.55</v>
      </c>
      <c r="G195" s="434">
        <f t="shared" si="18"/>
        <v>68.50256736146414</v>
      </c>
    </row>
    <row r="196" spans="1:7" ht="27.75" customHeight="1">
      <c r="A196" s="364"/>
      <c r="B196" s="364"/>
      <c r="C196" s="331" t="s">
        <v>134</v>
      </c>
      <c r="D196" s="482">
        <v>35300</v>
      </c>
      <c r="E196" s="482">
        <v>35300</v>
      </c>
      <c r="F196" s="482">
        <v>7305.2</v>
      </c>
      <c r="G196" s="434">
        <f t="shared" si="18"/>
        <v>20.694617563739374</v>
      </c>
    </row>
    <row r="197" spans="1:7" ht="27.75" customHeight="1">
      <c r="A197" s="364"/>
      <c r="B197" s="364">
        <v>75495</v>
      </c>
      <c r="C197" s="331" t="s">
        <v>194</v>
      </c>
      <c r="D197" s="482">
        <f>SUM(D198,D200)</f>
        <v>109600</v>
      </c>
      <c r="E197" s="482">
        <f>SUM(E198,E200)</f>
        <v>99600</v>
      </c>
      <c r="F197" s="482">
        <f>SUM(F198,F200)</f>
        <v>3294.54</v>
      </c>
      <c r="G197" s="434">
        <f t="shared" si="18"/>
        <v>3.3077710843373493</v>
      </c>
    </row>
    <row r="198" spans="1:7" ht="27.75" customHeight="1">
      <c r="A198" s="364"/>
      <c r="B198" s="364"/>
      <c r="C198" s="412" t="s">
        <v>327</v>
      </c>
      <c r="D198" s="482">
        <f>SUM(D199)</f>
        <v>19600</v>
      </c>
      <c r="E198" s="482">
        <f>SUM(E199)</f>
        <v>19600</v>
      </c>
      <c r="F198" s="482">
        <f>SUM(F199)</f>
        <v>3294.54</v>
      </c>
      <c r="G198" s="434">
        <f t="shared" si="18"/>
        <v>16.80887755102041</v>
      </c>
    </row>
    <row r="199" spans="1:7" ht="27.75" customHeight="1">
      <c r="A199" s="364"/>
      <c r="B199" s="364"/>
      <c r="C199" s="331" t="s">
        <v>137</v>
      </c>
      <c r="D199" s="482">
        <v>19600</v>
      </c>
      <c r="E199" s="482">
        <v>19600</v>
      </c>
      <c r="F199" s="482">
        <v>3294.54</v>
      </c>
      <c r="G199" s="434">
        <f t="shared" si="18"/>
        <v>16.80887755102041</v>
      </c>
    </row>
    <row r="200" spans="1:7" ht="25.5" customHeight="1">
      <c r="A200" s="364"/>
      <c r="B200" s="364"/>
      <c r="C200" s="412" t="s">
        <v>329</v>
      </c>
      <c r="D200" s="482">
        <f>SUM(D201:D201)</f>
        <v>90000</v>
      </c>
      <c r="E200" s="482">
        <f>SUM(E201:E201)</f>
        <v>80000</v>
      </c>
      <c r="F200" s="482">
        <f>SUM(F201:F201)</f>
        <v>0</v>
      </c>
      <c r="G200" s="434">
        <f t="shared" si="18"/>
        <v>0</v>
      </c>
    </row>
    <row r="201" spans="1:7" ht="23.25" customHeight="1">
      <c r="A201" s="364"/>
      <c r="B201" s="364"/>
      <c r="C201" s="331" t="s">
        <v>330</v>
      </c>
      <c r="D201" s="482">
        <v>90000</v>
      </c>
      <c r="E201" s="482">
        <v>80000</v>
      </c>
      <c r="F201" s="482">
        <v>0</v>
      </c>
      <c r="G201" s="434">
        <f t="shared" si="18"/>
        <v>0</v>
      </c>
    </row>
    <row r="202" spans="1:7" ht="22.5" customHeight="1">
      <c r="A202" s="480">
        <v>757</v>
      </c>
      <c r="B202" s="480"/>
      <c r="C202" s="413" t="s">
        <v>339</v>
      </c>
      <c r="D202" s="481">
        <f>SUM(D203)</f>
        <v>3526400</v>
      </c>
      <c r="E202" s="481">
        <f>SUM(E203)</f>
        <v>3526400</v>
      </c>
      <c r="F202" s="481">
        <f>SUM(F203)</f>
        <v>1243684.03</v>
      </c>
      <c r="G202" s="347">
        <f t="shared" si="18"/>
        <v>35.26780938067151</v>
      </c>
    </row>
    <row r="203" spans="1:7" ht="27.75" customHeight="1">
      <c r="A203" s="364"/>
      <c r="B203" s="364"/>
      <c r="C203" s="412" t="s">
        <v>327</v>
      </c>
      <c r="D203" s="482">
        <f>SUM(D204:D204)</f>
        <v>3526400</v>
      </c>
      <c r="E203" s="482">
        <f>SUM(E204:E204)</f>
        <v>3526400</v>
      </c>
      <c r="F203" s="482">
        <f>SUM(F204:F204)</f>
        <v>1243684.03</v>
      </c>
      <c r="G203" s="434">
        <f t="shared" si="18"/>
        <v>35.26780938067151</v>
      </c>
    </row>
    <row r="204" spans="1:7" ht="27.75" customHeight="1">
      <c r="A204" s="364"/>
      <c r="B204" s="364"/>
      <c r="C204" s="331" t="s">
        <v>136</v>
      </c>
      <c r="D204" s="482">
        <f>SUM(D207)</f>
        <v>3526400</v>
      </c>
      <c r="E204" s="482">
        <f>SUM(E207)</f>
        <v>3526400</v>
      </c>
      <c r="F204" s="482">
        <f>SUM(F207)</f>
        <v>1243684.03</v>
      </c>
      <c r="G204" s="434">
        <f t="shared" si="18"/>
        <v>35.26780938067151</v>
      </c>
    </row>
    <row r="205" spans="1:7" ht="33" customHeight="1">
      <c r="A205" s="364"/>
      <c r="B205" s="364">
        <v>75702</v>
      </c>
      <c r="C205" s="331" t="s">
        <v>340</v>
      </c>
      <c r="D205" s="482">
        <f aca="true" t="shared" si="19" ref="D205:F206">SUM(D206)</f>
        <v>3526400</v>
      </c>
      <c r="E205" s="482">
        <f t="shared" si="19"/>
        <v>3526400</v>
      </c>
      <c r="F205" s="482">
        <f t="shared" si="19"/>
        <v>1243684.03</v>
      </c>
      <c r="G205" s="434">
        <f t="shared" si="18"/>
        <v>35.26780938067151</v>
      </c>
    </row>
    <row r="206" spans="1:7" ht="25.5" customHeight="1">
      <c r="A206" s="364"/>
      <c r="B206" s="364"/>
      <c r="C206" s="412" t="s">
        <v>327</v>
      </c>
      <c r="D206" s="482">
        <f t="shared" si="19"/>
        <v>3526400</v>
      </c>
      <c r="E206" s="482">
        <f t="shared" si="19"/>
        <v>3526400</v>
      </c>
      <c r="F206" s="482">
        <f t="shared" si="19"/>
        <v>1243684.03</v>
      </c>
      <c r="G206" s="491">
        <f>SUM(G207)</f>
        <v>35.26780938067151</v>
      </c>
    </row>
    <row r="207" spans="1:7" ht="29.25" customHeight="1">
      <c r="A207" s="364"/>
      <c r="B207" s="364"/>
      <c r="C207" s="331" t="s">
        <v>136</v>
      </c>
      <c r="D207" s="482">
        <v>3526400</v>
      </c>
      <c r="E207" s="482">
        <v>3526400</v>
      </c>
      <c r="F207" s="482">
        <v>1243684.03</v>
      </c>
      <c r="G207" s="434">
        <f t="shared" si="18"/>
        <v>35.26780938067151</v>
      </c>
    </row>
    <row r="208" spans="1:7" ht="27.75" customHeight="1">
      <c r="A208" s="480">
        <v>758</v>
      </c>
      <c r="B208" s="480"/>
      <c r="C208" s="413" t="s">
        <v>291</v>
      </c>
      <c r="D208" s="481">
        <f aca="true" t="shared" si="20" ref="D208:F209">SUM(D209)</f>
        <v>600000</v>
      </c>
      <c r="E208" s="481">
        <f t="shared" si="20"/>
        <v>600000</v>
      </c>
      <c r="F208" s="481">
        <f t="shared" si="20"/>
        <v>0</v>
      </c>
      <c r="G208" s="347">
        <f t="shared" si="18"/>
        <v>0</v>
      </c>
    </row>
    <row r="209" spans="1:7" ht="25.5" customHeight="1">
      <c r="A209" s="364"/>
      <c r="B209" s="364"/>
      <c r="C209" s="412" t="s">
        <v>327</v>
      </c>
      <c r="D209" s="482">
        <f t="shared" si="20"/>
        <v>600000</v>
      </c>
      <c r="E209" s="482">
        <f t="shared" si="20"/>
        <v>600000</v>
      </c>
      <c r="F209" s="482">
        <f t="shared" si="20"/>
        <v>0</v>
      </c>
      <c r="G209" s="434">
        <f t="shared" si="18"/>
        <v>0</v>
      </c>
    </row>
    <row r="210" spans="1:7" ht="27.75" customHeight="1">
      <c r="A210" s="364"/>
      <c r="B210" s="364"/>
      <c r="C210" s="331" t="s">
        <v>137</v>
      </c>
      <c r="D210" s="482">
        <f>SUM(D213)</f>
        <v>600000</v>
      </c>
      <c r="E210" s="482">
        <f>SUM(E213)</f>
        <v>600000</v>
      </c>
      <c r="F210" s="482">
        <f>SUM(F213)</f>
        <v>0</v>
      </c>
      <c r="G210" s="434">
        <f t="shared" si="18"/>
        <v>0</v>
      </c>
    </row>
    <row r="211" spans="1:7" ht="26.25" customHeight="1">
      <c r="A211" s="364"/>
      <c r="B211" s="364">
        <v>75818</v>
      </c>
      <c r="C211" s="331" t="s">
        <v>341</v>
      </c>
      <c r="D211" s="482">
        <f aca="true" t="shared" si="21" ref="D211:F212">SUM(D212)</f>
        <v>600000</v>
      </c>
      <c r="E211" s="482">
        <f t="shared" si="21"/>
        <v>600000</v>
      </c>
      <c r="F211" s="482">
        <f t="shared" si="21"/>
        <v>0</v>
      </c>
      <c r="G211" s="434">
        <f t="shared" si="18"/>
        <v>0</v>
      </c>
    </row>
    <row r="212" spans="1:7" ht="24.75" customHeight="1">
      <c r="A212" s="364"/>
      <c r="B212" s="364"/>
      <c r="C212" s="412" t="s">
        <v>327</v>
      </c>
      <c r="D212" s="482">
        <f t="shared" si="21"/>
        <v>600000</v>
      </c>
      <c r="E212" s="482">
        <f t="shared" si="21"/>
        <v>600000</v>
      </c>
      <c r="F212" s="482">
        <f t="shared" si="21"/>
        <v>0</v>
      </c>
      <c r="G212" s="434">
        <f t="shared" si="18"/>
        <v>0</v>
      </c>
    </row>
    <row r="213" spans="1:7" ht="27.75" customHeight="1">
      <c r="A213" s="364"/>
      <c r="B213" s="364"/>
      <c r="C213" s="331" t="s">
        <v>137</v>
      </c>
      <c r="D213" s="482">
        <v>600000</v>
      </c>
      <c r="E213" s="482">
        <v>600000</v>
      </c>
      <c r="F213" s="357">
        <v>0</v>
      </c>
      <c r="G213" s="434">
        <f t="shared" si="18"/>
        <v>0</v>
      </c>
    </row>
    <row r="214" spans="1:7" ht="24.75" customHeight="1">
      <c r="A214" s="480">
        <v>801</v>
      </c>
      <c r="B214" s="480"/>
      <c r="C214" s="413" t="s">
        <v>342</v>
      </c>
      <c r="D214" s="481">
        <f>SUM(D215,D220)</f>
        <v>54398122</v>
      </c>
      <c r="E214" s="481">
        <f>SUM(E215,E220)</f>
        <v>54349832</v>
      </c>
      <c r="F214" s="481">
        <f>SUM(F215,F220)</f>
        <v>26465965.529999997</v>
      </c>
      <c r="G214" s="347">
        <f t="shared" si="18"/>
        <v>48.695579279803475</v>
      </c>
    </row>
    <row r="215" spans="1:7" ht="27.75" customHeight="1">
      <c r="A215" s="364"/>
      <c r="B215" s="364"/>
      <c r="C215" s="412" t="s">
        <v>327</v>
      </c>
      <c r="D215" s="482">
        <f>SUM(D216:D219)</f>
        <v>53163922</v>
      </c>
      <c r="E215" s="482">
        <f>SUM(E216:E219)</f>
        <v>53108049</v>
      </c>
      <c r="F215" s="482">
        <f>SUM(F216:F219)</f>
        <v>26353944.88</v>
      </c>
      <c r="G215" s="434">
        <f t="shared" si="18"/>
        <v>49.62325932929677</v>
      </c>
    </row>
    <row r="216" spans="1:7" ht="27.75" customHeight="1">
      <c r="A216" s="364"/>
      <c r="B216" s="364"/>
      <c r="C216" s="331" t="s">
        <v>132</v>
      </c>
      <c r="D216" s="482">
        <f>SUM(D225,D234,D239,D251,D265)</f>
        <v>35622589</v>
      </c>
      <c r="E216" s="482">
        <f>SUM(E225,E234,E239,E251,E265)</f>
        <v>35623910</v>
      </c>
      <c r="F216" s="482">
        <f>SUM(F225,F234,F239,F251,F265)</f>
        <v>18619379.259999998</v>
      </c>
      <c r="G216" s="434">
        <f t="shared" si="18"/>
        <v>52.26652341082154</v>
      </c>
    </row>
    <row r="217" spans="1:7" ht="27.75" customHeight="1">
      <c r="A217" s="364"/>
      <c r="B217" s="364"/>
      <c r="C217" s="331" t="s">
        <v>137</v>
      </c>
      <c r="D217" s="482">
        <f>SUM(D226,D235,D240,D252,D259,D262,D266)</f>
        <v>7298388</v>
      </c>
      <c r="E217" s="482">
        <f>SUM(E226,E235,E240,E252,E259,E262,E266)</f>
        <v>7224974</v>
      </c>
      <c r="F217" s="482">
        <f>SUM(F226,F235,F240,F252,F259,F262,F266)</f>
        <v>3296499.39</v>
      </c>
      <c r="G217" s="434">
        <f t="shared" si="18"/>
        <v>45.626453327029274</v>
      </c>
    </row>
    <row r="218" spans="1:7" ht="27.75" customHeight="1">
      <c r="A218" s="364"/>
      <c r="B218" s="364"/>
      <c r="C218" s="331" t="s">
        <v>133</v>
      </c>
      <c r="D218" s="482">
        <f>SUM(D227,D236,D241,D253,D248,D267)</f>
        <v>10071920</v>
      </c>
      <c r="E218" s="482">
        <f>SUM(E227,E236,E241,E253,E248,E267)</f>
        <v>10081920</v>
      </c>
      <c r="F218" s="482">
        <f>SUM(F227,F236,F241,F253,F248,F267)</f>
        <v>4389712.66</v>
      </c>
      <c r="G218" s="434">
        <f t="shared" si="18"/>
        <v>43.54044328857996</v>
      </c>
    </row>
    <row r="219" spans="1:7" ht="27.75" customHeight="1">
      <c r="A219" s="364"/>
      <c r="B219" s="364"/>
      <c r="C219" s="331" t="s">
        <v>134</v>
      </c>
      <c r="D219" s="482">
        <f>SUM(D228,D242,D254,D268)</f>
        <v>171025</v>
      </c>
      <c r="E219" s="482">
        <f>SUM(E228,E242,E254,E268)</f>
        <v>177245</v>
      </c>
      <c r="F219" s="482">
        <f>SUM(F228,F242,F254,F268)</f>
        <v>48353.57</v>
      </c>
      <c r="G219" s="434">
        <f t="shared" si="18"/>
        <v>27.28063979237778</v>
      </c>
    </row>
    <row r="220" spans="1:7" ht="27.75" customHeight="1">
      <c r="A220" s="364"/>
      <c r="B220" s="364"/>
      <c r="C220" s="412" t="s">
        <v>329</v>
      </c>
      <c r="D220" s="482">
        <f>SUM(D221:D222)</f>
        <v>1234200</v>
      </c>
      <c r="E220" s="482">
        <f>SUM(E221:E222)</f>
        <v>1241783</v>
      </c>
      <c r="F220" s="482">
        <f>SUM(F221:F222)</f>
        <v>112020.65</v>
      </c>
      <c r="G220" s="434">
        <f t="shared" si="18"/>
        <v>9.020952130927867</v>
      </c>
    </row>
    <row r="221" spans="1:7" ht="27.75" customHeight="1">
      <c r="A221" s="364"/>
      <c r="B221" s="364"/>
      <c r="C221" s="331" t="s">
        <v>330</v>
      </c>
      <c r="D221" s="482">
        <f>SUM(D230,D244,D256,D270)</f>
        <v>1155200</v>
      </c>
      <c r="E221" s="482">
        <f>SUM(E230,E244,E256,E270)</f>
        <v>1162783</v>
      </c>
      <c r="F221" s="482">
        <f>SUM(F230,F244,F256,F270)</f>
        <v>73434.75</v>
      </c>
      <c r="G221" s="434">
        <f t="shared" si="18"/>
        <v>6.31543030814864</v>
      </c>
    </row>
    <row r="222" spans="1:7" ht="27.75" customHeight="1">
      <c r="A222" s="364"/>
      <c r="B222" s="364"/>
      <c r="C222" s="331" t="s">
        <v>76</v>
      </c>
      <c r="D222" s="482">
        <f>SUM(D231,D245)</f>
        <v>79000</v>
      </c>
      <c r="E222" s="482">
        <f>SUM(E231,E245)</f>
        <v>79000</v>
      </c>
      <c r="F222" s="482">
        <f>SUM(F231,F245)</f>
        <v>38585.9</v>
      </c>
      <c r="G222" s="434">
        <f t="shared" si="18"/>
        <v>48.842911392405064</v>
      </c>
    </row>
    <row r="223" spans="1:7" ht="27.75" customHeight="1">
      <c r="A223" s="364"/>
      <c r="B223" s="364">
        <v>80101</v>
      </c>
      <c r="C223" s="331" t="s">
        <v>9</v>
      </c>
      <c r="D223" s="482">
        <f>SUM(D224,D229)</f>
        <v>22065710</v>
      </c>
      <c r="E223" s="482">
        <f>SUM(E224,E229)</f>
        <v>22522668</v>
      </c>
      <c r="F223" s="482">
        <f>SUM(F224,F229)</f>
        <v>11336576.71</v>
      </c>
      <c r="G223" s="434">
        <f t="shared" si="18"/>
        <v>50.334075474539695</v>
      </c>
    </row>
    <row r="224" spans="1:7" ht="27.75" customHeight="1">
      <c r="A224" s="364"/>
      <c r="B224" s="364"/>
      <c r="C224" s="412" t="s">
        <v>327</v>
      </c>
      <c r="D224" s="482">
        <f>SUM(D225:D228)</f>
        <v>21804010</v>
      </c>
      <c r="E224" s="482">
        <f>SUM(E225:E228)</f>
        <v>22253385</v>
      </c>
      <c r="F224" s="482">
        <f>SUM(F225:F228)</f>
        <v>11301708.56</v>
      </c>
      <c r="G224" s="434">
        <f t="shared" si="18"/>
        <v>50.78646938432063</v>
      </c>
    </row>
    <row r="225" spans="1:7" ht="27.75" customHeight="1">
      <c r="A225" s="364"/>
      <c r="B225" s="364"/>
      <c r="C225" s="331" t="s">
        <v>132</v>
      </c>
      <c r="D225" s="482">
        <v>16670439</v>
      </c>
      <c r="E225" s="482">
        <v>16670439</v>
      </c>
      <c r="F225" s="482">
        <v>8831624.53</v>
      </c>
      <c r="G225" s="434">
        <f t="shared" si="18"/>
        <v>52.977756194662895</v>
      </c>
    </row>
    <row r="226" spans="1:7" ht="27.75" customHeight="1">
      <c r="A226" s="364"/>
      <c r="B226" s="364"/>
      <c r="C226" s="331" t="s">
        <v>137</v>
      </c>
      <c r="D226" s="482">
        <v>2771166</v>
      </c>
      <c r="E226" s="482">
        <v>3197641</v>
      </c>
      <c r="F226" s="482">
        <v>1483367.04</v>
      </c>
      <c r="G226" s="434">
        <f t="shared" si="18"/>
        <v>46.38941769885988</v>
      </c>
    </row>
    <row r="227" spans="1:7" ht="27.75" customHeight="1">
      <c r="A227" s="364"/>
      <c r="B227" s="364"/>
      <c r="C227" s="331" t="s">
        <v>133</v>
      </c>
      <c r="D227" s="482">
        <v>2346341</v>
      </c>
      <c r="E227" s="482">
        <v>2346341</v>
      </c>
      <c r="F227" s="482">
        <v>963219.71</v>
      </c>
      <c r="G227" s="434">
        <f t="shared" si="18"/>
        <v>41.05199159031019</v>
      </c>
    </row>
    <row r="228" spans="1:7" ht="27.75" customHeight="1">
      <c r="A228" s="364"/>
      <c r="B228" s="364"/>
      <c r="C228" s="331" t="s">
        <v>134</v>
      </c>
      <c r="D228" s="482">
        <v>16064</v>
      </c>
      <c r="E228" s="482">
        <v>38964</v>
      </c>
      <c r="F228" s="482">
        <v>23497.28</v>
      </c>
      <c r="G228" s="434">
        <f t="shared" si="18"/>
        <v>60.30510214557027</v>
      </c>
    </row>
    <row r="229" spans="1:7" ht="27.75" customHeight="1">
      <c r="A229" s="364"/>
      <c r="B229" s="364"/>
      <c r="C229" s="412" t="s">
        <v>329</v>
      </c>
      <c r="D229" s="482">
        <f>SUM(D230:D231)</f>
        <v>261700</v>
      </c>
      <c r="E229" s="482">
        <f>SUM(E230:E231)</f>
        <v>269283</v>
      </c>
      <c r="F229" s="482">
        <f>SUM(F230:F231)</f>
        <v>34868.15</v>
      </c>
      <c r="G229" s="434">
        <f t="shared" si="18"/>
        <v>12.948515130921745</v>
      </c>
    </row>
    <row r="230" spans="1:7" ht="27.75" customHeight="1">
      <c r="A230" s="364"/>
      <c r="B230" s="364"/>
      <c r="C230" s="331" t="s">
        <v>330</v>
      </c>
      <c r="D230" s="482">
        <v>224200</v>
      </c>
      <c r="E230" s="482">
        <v>231783</v>
      </c>
      <c r="F230" s="482">
        <v>6242.25</v>
      </c>
      <c r="G230" s="434">
        <f t="shared" si="18"/>
        <v>2.6931440183274873</v>
      </c>
    </row>
    <row r="231" spans="1:7" ht="27.75" customHeight="1">
      <c r="A231" s="364"/>
      <c r="B231" s="364"/>
      <c r="C231" s="331" t="s">
        <v>76</v>
      </c>
      <c r="D231" s="482">
        <v>37500</v>
      </c>
      <c r="E231" s="482">
        <v>37500</v>
      </c>
      <c r="F231" s="482">
        <v>28625.9</v>
      </c>
      <c r="G231" s="434">
        <f t="shared" si="18"/>
        <v>76.33573333333334</v>
      </c>
    </row>
    <row r="232" spans="1:7" ht="27" customHeight="1">
      <c r="A232" s="364"/>
      <c r="B232" s="364">
        <v>80103</v>
      </c>
      <c r="C232" s="331" t="s">
        <v>343</v>
      </c>
      <c r="D232" s="482">
        <f>SUM(D233)</f>
        <v>1307180</v>
      </c>
      <c r="E232" s="482">
        <f>SUM(E233)</f>
        <v>1308501</v>
      </c>
      <c r="F232" s="482">
        <f>SUM(F233)</f>
        <v>781151.6000000001</v>
      </c>
      <c r="G232" s="434">
        <f t="shared" si="18"/>
        <v>59.69820428108194</v>
      </c>
    </row>
    <row r="233" spans="1:7" ht="27.75" customHeight="1">
      <c r="A233" s="364"/>
      <c r="B233" s="364"/>
      <c r="C233" s="412" t="s">
        <v>327</v>
      </c>
      <c r="D233" s="482">
        <f>SUM(D234:D236)</f>
        <v>1307180</v>
      </c>
      <c r="E233" s="482">
        <f>SUM(E234:E236)</f>
        <v>1308501</v>
      </c>
      <c r="F233" s="482">
        <f>SUM(F234:F236)</f>
        <v>781151.6000000001</v>
      </c>
      <c r="G233" s="434">
        <f t="shared" si="18"/>
        <v>59.69820428108194</v>
      </c>
    </row>
    <row r="234" spans="1:7" ht="27.75" customHeight="1">
      <c r="A234" s="364"/>
      <c r="B234" s="364"/>
      <c r="C234" s="331" t="s">
        <v>132</v>
      </c>
      <c r="D234" s="482">
        <v>1079800</v>
      </c>
      <c r="E234" s="482">
        <v>1081121</v>
      </c>
      <c r="F234" s="482">
        <v>695859.93</v>
      </c>
      <c r="G234" s="434">
        <f t="shared" si="18"/>
        <v>64.3646668596762</v>
      </c>
    </row>
    <row r="235" spans="1:7" ht="27.75" customHeight="1">
      <c r="A235" s="364"/>
      <c r="B235" s="364"/>
      <c r="C235" s="331" t="s">
        <v>336</v>
      </c>
      <c r="D235" s="482">
        <v>49976</v>
      </c>
      <c r="E235" s="482">
        <v>49976</v>
      </c>
      <c r="F235" s="482">
        <v>38258.87</v>
      </c>
      <c r="G235" s="434">
        <f t="shared" si="18"/>
        <v>76.55448615335362</v>
      </c>
    </row>
    <row r="236" spans="1:7" ht="27.75" customHeight="1">
      <c r="A236" s="364"/>
      <c r="B236" s="364"/>
      <c r="C236" s="331" t="s">
        <v>133</v>
      </c>
      <c r="D236" s="482">
        <v>177404</v>
      </c>
      <c r="E236" s="482">
        <v>177404</v>
      </c>
      <c r="F236" s="482">
        <v>47032.8</v>
      </c>
      <c r="G236" s="434">
        <f t="shared" si="18"/>
        <v>26.511690829970014</v>
      </c>
    </row>
    <row r="237" spans="1:7" ht="27.75" customHeight="1">
      <c r="A237" s="364"/>
      <c r="B237" s="364">
        <v>80104</v>
      </c>
      <c r="C237" s="331" t="s">
        <v>146</v>
      </c>
      <c r="D237" s="482">
        <f>SUM(D238,D243)</f>
        <v>12965499</v>
      </c>
      <c r="E237" s="482">
        <f>SUM(E238,E243)</f>
        <v>13131610</v>
      </c>
      <c r="F237" s="482">
        <f>SUM(F238,F243)</f>
        <v>6723804.5</v>
      </c>
      <c r="G237" s="434">
        <f t="shared" si="18"/>
        <v>51.2031997599685</v>
      </c>
    </row>
    <row r="238" spans="1:7" ht="27.75" customHeight="1">
      <c r="A238" s="364"/>
      <c r="B238" s="364"/>
      <c r="C238" s="412" t="s">
        <v>327</v>
      </c>
      <c r="D238" s="482">
        <f>SUM(D239:D242)</f>
        <v>12825999</v>
      </c>
      <c r="E238" s="482">
        <f>SUM(E239:E242)</f>
        <v>12992110</v>
      </c>
      <c r="F238" s="482">
        <f>SUM(F239:F242)</f>
        <v>6690782</v>
      </c>
      <c r="G238" s="434">
        <f t="shared" si="18"/>
        <v>51.49880966217189</v>
      </c>
    </row>
    <row r="239" spans="1:7" ht="27.75" customHeight="1">
      <c r="A239" s="364"/>
      <c r="B239" s="364"/>
      <c r="C239" s="331" t="s">
        <v>132</v>
      </c>
      <c r="D239" s="482">
        <v>6139079</v>
      </c>
      <c r="E239" s="482">
        <v>6139079</v>
      </c>
      <c r="F239" s="482">
        <v>3583032.33</v>
      </c>
      <c r="G239" s="434">
        <f aca="true" t="shared" si="22" ref="G239:G310">F239/E239*100</f>
        <v>58.36433005667463</v>
      </c>
    </row>
    <row r="240" spans="1:7" ht="27.75" customHeight="1">
      <c r="A240" s="364"/>
      <c r="B240" s="364"/>
      <c r="C240" s="331" t="s">
        <v>137</v>
      </c>
      <c r="D240" s="482">
        <v>1133005</v>
      </c>
      <c r="E240" s="482">
        <v>1292596</v>
      </c>
      <c r="F240" s="482">
        <v>603564.24</v>
      </c>
      <c r="G240" s="434">
        <f t="shared" si="22"/>
        <v>46.69395851449331</v>
      </c>
    </row>
    <row r="241" spans="1:7" ht="27.75" customHeight="1">
      <c r="A241" s="364"/>
      <c r="B241" s="364"/>
      <c r="C241" s="331" t="s">
        <v>133</v>
      </c>
      <c r="D241" s="482">
        <v>5551325</v>
      </c>
      <c r="E241" s="482">
        <v>5551325</v>
      </c>
      <c r="F241" s="482">
        <v>2497866.53</v>
      </c>
      <c r="G241" s="434">
        <f t="shared" si="22"/>
        <v>44.99586188882834</v>
      </c>
    </row>
    <row r="242" spans="1:7" ht="27.75" customHeight="1">
      <c r="A242" s="364"/>
      <c r="B242" s="364"/>
      <c r="C242" s="331" t="s">
        <v>134</v>
      </c>
      <c r="D242" s="357">
        <v>2590</v>
      </c>
      <c r="E242" s="482">
        <v>9110</v>
      </c>
      <c r="F242" s="482">
        <v>6318.9</v>
      </c>
      <c r="G242" s="434">
        <f t="shared" si="22"/>
        <v>69.3622392974753</v>
      </c>
    </row>
    <row r="243" spans="1:7" ht="22.5" customHeight="1">
      <c r="A243" s="364"/>
      <c r="B243" s="364"/>
      <c r="C243" s="412" t="s">
        <v>329</v>
      </c>
      <c r="D243" s="482">
        <f>SUM(D244:D245)</f>
        <v>139500</v>
      </c>
      <c r="E243" s="482">
        <f>SUM(E244:E245)</f>
        <v>139500</v>
      </c>
      <c r="F243" s="482">
        <f>SUM(F244:F245)</f>
        <v>33022.5</v>
      </c>
      <c r="G243" s="434">
        <f t="shared" si="22"/>
        <v>23.672043010752688</v>
      </c>
    </row>
    <row r="244" spans="1:7" ht="27.75" customHeight="1">
      <c r="A244" s="364"/>
      <c r="B244" s="364"/>
      <c r="C244" s="331" t="s">
        <v>330</v>
      </c>
      <c r="D244" s="482">
        <v>98000</v>
      </c>
      <c r="E244" s="482">
        <v>98000</v>
      </c>
      <c r="F244" s="482">
        <v>23062.5</v>
      </c>
      <c r="G244" s="434">
        <f t="shared" si="22"/>
        <v>23.533163265306122</v>
      </c>
    </row>
    <row r="245" spans="1:7" ht="27.75" customHeight="1">
      <c r="A245" s="364"/>
      <c r="B245" s="364"/>
      <c r="C245" s="331" t="s">
        <v>76</v>
      </c>
      <c r="D245" s="482">
        <v>41500</v>
      </c>
      <c r="E245" s="482">
        <v>41500</v>
      </c>
      <c r="F245" s="482">
        <v>9960</v>
      </c>
      <c r="G245" s="434">
        <f t="shared" si="22"/>
        <v>24</v>
      </c>
    </row>
    <row r="246" spans="1:7" ht="27.75" customHeight="1">
      <c r="A246" s="364"/>
      <c r="B246" s="364">
        <v>80106</v>
      </c>
      <c r="C246" s="331" t="s">
        <v>426</v>
      </c>
      <c r="D246" s="482">
        <f aca="true" t="shared" si="23" ref="D246:F247">SUM(D247)</f>
        <v>161082</v>
      </c>
      <c r="E246" s="482">
        <f t="shared" si="23"/>
        <v>161082</v>
      </c>
      <c r="F246" s="482">
        <f t="shared" si="23"/>
        <v>33400.44</v>
      </c>
      <c r="G246" s="434">
        <f t="shared" si="22"/>
        <v>20.735054195999556</v>
      </c>
    </row>
    <row r="247" spans="1:7" ht="27.75" customHeight="1">
      <c r="A247" s="364"/>
      <c r="B247" s="364"/>
      <c r="C247" s="412" t="s">
        <v>327</v>
      </c>
      <c r="D247" s="482">
        <f t="shared" si="23"/>
        <v>161082</v>
      </c>
      <c r="E247" s="482">
        <f t="shared" si="23"/>
        <v>161082</v>
      </c>
      <c r="F247" s="482">
        <f t="shared" si="23"/>
        <v>33400.44</v>
      </c>
      <c r="G247" s="434">
        <f t="shared" si="22"/>
        <v>20.735054195999556</v>
      </c>
    </row>
    <row r="248" spans="1:7" ht="27.75" customHeight="1">
      <c r="A248" s="364"/>
      <c r="B248" s="364"/>
      <c r="C248" s="331" t="s">
        <v>133</v>
      </c>
      <c r="D248" s="482">
        <v>161082</v>
      </c>
      <c r="E248" s="482">
        <v>161082</v>
      </c>
      <c r="F248" s="482">
        <v>33400.44</v>
      </c>
      <c r="G248" s="434">
        <f t="shared" si="22"/>
        <v>20.735054195999556</v>
      </c>
    </row>
    <row r="249" spans="1:7" ht="27.75" customHeight="1">
      <c r="A249" s="364"/>
      <c r="B249" s="364">
        <v>80110</v>
      </c>
      <c r="C249" s="331" t="s">
        <v>10</v>
      </c>
      <c r="D249" s="482">
        <f>SUM(D250,D255)</f>
        <v>14430918</v>
      </c>
      <c r="E249" s="482">
        <f>SUM(E250,E255)</f>
        <v>14526618</v>
      </c>
      <c r="F249" s="482">
        <f>SUM(F250,F255)</f>
        <v>7162622.9399999995</v>
      </c>
      <c r="G249" s="434">
        <f t="shared" si="22"/>
        <v>49.306885745876976</v>
      </c>
    </row>
    <row r="250" spans="1:7" ht="24" customHeight="1">
      <c r="A250" s="364"/>
      <c r="B250" s="364"/>
      <c r="C250" s="412" t="s">
        <v>327</v>
      </c>
      <c r="D250" s="482">
        <f>SUM(D251:D254)</f>
        <v>14099918</v>
      </c>
      <c r="E250" s="482">
        <f>SUM(E251:E254)</f>
        <v>14195618</v>
      </c>
      <c r="F250" s="482">
        <f>SUM(F251:F254)</f>
        <v>7118492.9399999995</v>
      </c>
      <c r="G250" s="434">
        <f t="shared" si="22"/>
        <v>50.14570651309439</v>
      </c>
    </row>
    <row r="251" spans="1:7" ht="27.75" customHeight="1">
      <c r="A251" s="364"/>
      <c r="B251" s="364"/>
      <c r="C251" s="331" t="s">
        <v>132</v>
      </c>
      <c r="D251" s="482">
        <v>10811542</v>
      </c>
      <c r="E251" s="482">
        <v>10811542</v>
      </c>
      <c r="F251" s="482">
        <v>5508862.47</v>
      </c>
      <c r="G251" s="434">
        <f t="shared" si="22"/>
        <v>50.95353160538987</v>
      </c>
    </row>
    <row r="252" spans="1:7" ht="27.75" customHeight="1">
      <c r="A252" s="364"/>
      <c r="B252" s="364"/>
      <c r="C252" s="331" t="s">
        <v>137</v>
      </c>
      <c r="D252" s="482">
        <v>1442192</v>
      </c>
      <c r="E252" s="482">
        <v>1524442</v>
      </c>
      <c r="F252" s="482">
        <v>756389.9</v>
      </c>
      <c r="G252" s="434">
        <f t="shared" si="22"/>
        <v>49.61749282688354</v>
      </c>
    </row>
    <row r="253" spans="1:7" ht="24.75" customHeight="1">
      <c r="A253" s="364"/>
      <c r="B253" s="364"/>
      <c r="C253" s="331" t="s">
        <v>133</v>
      </c>
      <c r="D253" s="482">
        <v>1835768</v>
      </c>
      <c r="E253" s="482">
        <v>1835768</v>
      </c>
      <c r="F253" s="482">
        <v>838193.18</v>
      </c>
      <c r="G253" s="434">
        <f t="shared" si="22"/>
        <v>45.658992857485266</v>
      </c>
    </row>
    <row r="254" spans="1:7" ht="24.75" customHeight="1">
      <c r="A254" s="364"/>
      <c r="B254" s="364"/>
      <c r="C254" s="331" t="s">
        <v>134</v>
      </c>
      <c r="D254" s="482">
        <v>10416</v>
      </c>
      <c r="E254" s="482">
        <v>23866</v>
      </c>
      <c r="F254" s="482">
        <v>15047.39</v>
      </c>
      <c r="G254" s="434">
        <f t="shared" si="22"/>
        <v>63.04948462247548</v>
      </c>
    </row>
    <row r="255" spans="1:7" ht="24.75" customHeight="1">
      <c r="A255" s="364"/>
      <c r="B255" s="364"/>
      <c r="C255" s="412" t="s">
        <v>329</v>
      </c>
      <c r="D255" s="482">
        <f>SUM(D256)</f>
        <v>331000</v>
      </c>
      <c r="E255" s="482">
        <f>SUM(E256)</f>
        <v>331000</v>
      </c>
      <c r="F255" s="482">
        <f>SUM(F256)</f>
        <v>44130</v>
      </c>
      <c r="G255" s="434">
        <f t="shared" si="22"/>
        <v>13.332326283987916</v>
      </c>
    </row>
    <row r="256" spans="1:7" ht="24.75" customHeight="1">
      <c r="A256" s="364"/>
      <c r="B256" s="364"/>
      <c r="C256" s="331" t="s">
        <v>330</v>
      </c>
      <c r="D256" s="482">
        <v>331000</v>
      </c>
      <c r="E256" s="482">
        <v>331000</v>
      </c>
      <c r="F256" s="482">
        <v>44130</v>
      </c>
      <c r="G256" s="434">
        <f t="shared" si="22"/>
        <v>13.332326283987916</v>
      </c>
    </row>
    <row r="257" spans="1:7" ht="24.75" customHeight="1">
      <c r="A257" s="364"/>
      <c r="B257" s="364">
        <v>80113</v>
      </c>
      <c r="C257" s="331" t="s">
        <v>344</v>
      </c>
      <c r="D257" s="482">
        <f aca="true" t="shared" si="24" ref="D257:F258">SUM(D258)</f>
        <v>95000</v>
      </c>
      <c r="E257" s="482">
        <f t="shared" si="24"/>
        <v>84250</v>
      </c>
      <c r="F257" s="482">
        <f t="shared" si="24"/>
        <v>36525.4</v>
      </c>
      <c r="G257" s="434">
        <f t="shared" si="22"/>
        <v>43.35359050445104</v>
      </c>
    </row>
    <row r="258" spans="1:7" ht="24.75" customHeight="1">
      <c r="A258" s="364"/>
      <c r="B258" s="364"/>
      <c r="C258" s="412" t="s">
        <v>327</v>
      </c>
      <c r="D258" s="482">
        <f t="shared" si="24"/>
        <v>95000</v>
      </c>
      <c r="E258" s="482">
        <f t="shared" si="24"/>
        <v>84250</v>
      </c>
      <c r="F258" s="482">
        <f t="shared" si="24"/>
        <v>36525.4</v>
      </c>
      <c r="G258" s="434">
        <f t="shared" si="22"/>
        <v>43.35359050445104</v>
      </c>
    </row>
    <row r="259" spans="1:7" ht="24.75" customHeight="1">
      <c r="A259" s="364"/>
      <c r="B259" s="364"/>
      <c r="C259" s="331" t="s">
        <v>137</v>
      </c>
      <c r="D259" s="482">
        <v>95000</v>
      </c>
      <c r="E259" s="482">
        <v>84250</v>
      </c>
      <c r="F259" s="482">
        <v>36525.4</v>
      </c>
      <c r="G259" s="434">
        <f t="shared" si="22"/>
        <v>43.35359050445104</v>
      </c>
    </row>
    <row r="260" spans="1:7" ht="24.75" customHeight="1">
      <c r="A260" s="364"/>
      <c r="B260" s="364">
        <v>80146</v>
      </c>
      <c r="C260" s="331" t="s">
        <v>345</v>
      </c>
      <c r="D260" s="482">
        <f aca="true" t="shared" si="25" ref="D260:F261">SUM(D261)</f>
        <v>219359</v>
      </c>
      <c r="E260" s="482">
        <f t="shared" si="25"/>
        <v>219359</v>
      </c>
      <c r="F260" s="482">
        <f t="shared" si="25"/>
        <v>48321.36</v>
      </c>
      <c r="G260" s="434">
        <f t="shared" si="22"/>
        <v>22.028437401702234</v>
      </c>
    </row>
    <row r="261" spans="1:7" ht="24.75" customHeight="1">
      <c r="A261" s="364"/>
      <c r="B261" s="364"/>
      <c r="C261" s="412" t="s">
        <v>327</v>
      </c>
      <c r="D261" s="482">
        <f t="shared" si="25"/>
        <v>219359</v>
      </c>
      <c r="E261" s="482">
        <f t="shared" si="25"/>
        <v>219359</v>
      </c>
      <c r="F261" s="482">
        <f t="shared" si="25"/>
        <v>48321.36</v>
      </c>
      <c r="G261" s="434">
        <f t="shared" si="22"/>
        <v>22.028437401702234</v>
      </c>
    </row>
    <row r="262" spans="1:7" ht="24.75" customHeight="1">
      <c r="A262" s="364"/>
      <c r="B262" s="364"/>
      <c r="C262" s="331" t="s">
        <v>137</v>
      </c>
      <c r="D262" s="482">
        <v>219359</v>
      </c>
      <c r="E262" s="482">
        <v>219359</v>
      </c>
      <c r="F262" s="482">
        <v>48321.36</v>
      </c>
      <c r="G262" s="434">
        <f t="shared" si="22"/>
        <v>22.028437401702234</v>
      </c>
    </row>
    <row r="263" spans="1:7" ht="24.75" customHeight="1">
      <c r="A263" s="364"/>
      <c r="B263" s="364">
        <v>80195</v>
      </c>
      <c r="C263" s="331" t="s">
        <v>194</v>
      </c>
      <c r="D263" s="482">
        <f>SUM(D264,D269)</f>
        <v>3153374</v>
      </c>
      <c r="E263" s="482">
        <f>SUM(E264,E269)</f>
        <v>2395744</v>
      </c>
      <c r="F263" s="482">
        <f>SUM(F264,F269)</f>
        <v>343562.58</v>
      </c>
      <c r="G263" s="434">
        <f t="shared" si="22"/>
        <v>14.34053805414936</v>
      </c>
    </row>
    <row r="264" spans="1:7" ht="24.75" customHeight="1">
      <c r="A264" s="364"/>
      <c r="B264" s="364"/>
      <c r="C264" s="412" t="s">
        <v>327</v>
      </c>
      <c r="D264" s="482">
        <f>SUM(D265:D268)</f>
        <v>2651374</v>
      </c>
      <c r="E264" s="482">
        <f>SUM(E265:E268)</f>
        <v>1893744</v>
      </c>
      <c r="F264" s="482">
        <f>SUM(F265:F268)</f>
        <v>343562.58</v>
      </c>
      <c r="G264" s="434">
        <f t="shared" si="22"/>
        <v>18.141975895369175</v>
      </c>
    </row>
    <row r="265" spans="1:7" ht="24.75" customHeight="1">
      <c r="A265" s="364"/>
      <c r="B265" s="364"/>
      <c r="C265" s="331" t="s">
        <v>132</v>
      </c>
      <c r="D265" s="482">
        <v>921729</v>
      </c>
      <c r="E265" s="482">
        <v>921729</v>
      </c>
      <c r="F265" s="482">
        <v>0</v>
      </c>
      <c r="G265" s="434">
        <f t="shared" si="22"/>
        <v>0</v>
      </c>
    </row>
    <row r="266" spans="1:7" ht="24.75" customHeight="1">
      <c r="A266" s="364"/>
      <c r="B266" s="364"/>
      <c r="C266" s="331" t="s">
        <v>137</v>
      </c>
      <c r="D266" s="482">
        <v>1587690</v>
      </c>
      <c r="E266" s="482">
        <v>856710</v>
      </c>
      <c r="F266" s="482">
        <v>330072.58</v>
      </c>
      <c r="G266" s="434">
        <f t="shared" si="22"/>
        <v>38.52792426842222</v>
      </c>
    </row>
    <row r="267" spans="1:7" ht="24.75" customHeight="1">
      <c r="A267" s="364"/>
      <c r="B267" s="364"/>
      <c r="C267" s="331" t="s">
        <v>133</v>
      </c>
      <c r="D267" s="482">
        <v>0</v>
      </c>
      <c r="E267" s="482">
        <v>10000</v>
      </c>
      <c r="F267" s="482">
        <v>10000</v>
      </c>
      <c r="G267" s="434">
        <f t="shared" si="22"/>
        <v>100</v>
      </c>
    </row>
    <row r="268" spans="1:7" ht="24.75" customHeight="1">
      <c r="A268" s="364"/>
      <c r="B268" s="364"/>
      <c r="C268" s="331" t="s">
        <v>134</v>
      </c>
      <c r="D268" s="482">
        <v>141955</v>
      </c>
      <c r="E268" s="482">
        <v>105305</v>
      </c>
      <c r="F268" s="482">
        <v>3490</v>
      </c>
      <c r="G268" s="434">
        <f t="shared" si="22"/>
        <v>3.314182612411566</v>
      </c>
    </row>
    <row r="269" spans="1:7" ht="24.75" customHeight="1">
      <c r="A269" s="364"/>
      <c r="B269" s="364"/>
      <c r="C269" s="412" t="s">
        <v>329</v>
      </c>
      <c r="D269" s="482">
        <f>SUM(D270)</f>
        <v>502000</v>
      </c>
      <c r="E269" s="482">
        <f>SUM(E270)</f>
        <v>502000</v>
      </c>
      <c r="F269" s="482">
        <f>SUM(F270)</f>
        <v>0</v>
      </c>
      <c r="G269" s="434">
        <f t="shared" si="22"/>
        <v>0</v>
      </c>
    </row>
    <row r="270" spans="1:7" ht="24.75" customHeight="1">
      <c r="A270" s="364"/>
      <c r="B270" s="364"/>
      <c r="C270" s="331" t="s">
        <v>330</v>
      </c>
      <c r="D270" s="482">
        <v>502000</v>
      </c>
      <c r="E270" s="482">
        <v>502000</v>
      </c>
      <c r="F270" s="482">
        <v>0</v>
      </c>
      <c r="G270" s="434">
        <f t="shared" si="22"/>
        <v>0</v>
      </c>
    </row>
    <row r="271" spans="1:7" ht="24.75" customHeight="1">
      <c r="A271" s="480">
        <v>851</v>
      </c>
      <c r="B271" s="480"/>
      <c r="C271" s="413" t="s">
        <v>346</v>
      </c>
      <c r="D271" s="481">
        <f>SUM(D272,D277)</f>
        <v>1725360</v>
      </c>
      <c r="E271" s="481">
        <f>SUM(E272,E277)</f>
        <v>4625360</v>
      </c>
      <c r="F271" s="481">
        <f>SUM(F272,F277)</f>
        <v>1221631.03</v>
      </c>
      <c r="G271" s="347">
        <f t="shared" si="22"/>
        <v>26.41158807098258</v>
      </c>
    </row>
    <row r="272" spans="1:7" ht="24.75" customHeight="1">
      <c r="A272" s="364"/>
      <c r="B272" s="364"/>
      <c r="C272" s="412" t="s">
        <v>327</v>
      </c>
      <c r="D272" s="482">
        <f>SUM(D273:D276)</f>
        <v>1425360</v>
      </c>
      <c r="E272" s="482">
        <f>SUM(E273:E276)</f>
        <v>1425360</v>
      </c>
      <c r="F272" s="482">
        <f>SUM(F273:F276)</f>
        <v>721631.03</v>
      </c>
      <c r="G272" s="434">
        <f t="shared" si="22"/>
        <v>50.627983807599485</v>
      </c>
    </row>
    <row r="273" spans="1:7" ht="24.75" customHeight="1">
      <c r="A273" s="364"/>
      <c r="B273" s="364"/>
      <c r="C273" s="331" t="s">
        <v>132</v>
      </c>
      <c r="D273" s="482">
        <f>SUM(D285)</f>
        <v>160005</v>
      </c>
      <c r="E273" s="482">
        <f>SUM(E285)</f>
        <v>163605</v>
      </c>
      <c r="F273" s="482">
        <f>SUM(F285)</f>
        <v>110341.47</v>
      </c>
      <c r="G273" s="434">
        <f t="shared" si="22"/>
        <v>67.44382506647108</v>
      </c>
    </row>
    <row r="274" spans="1:7" ht="24.75" customHeight="1">
      <c r="A274" s="364"/>
      <c r="B274" s="364"/>
      <c r="C274" s="331" t="s">
        <v>137</v>
      </c>
      <c r="D274" s="482">
        <f>SUM(D281,D286)</f>
        <v>318795</v>
      </c>
      <c r="E274" s="482">
        <f>SUM(E281,E286)</f>
        <v>310195</v>
      </c>
      <c r="F274" s="482">
        <f>SUM(F281,F286)</f>
        <v>99906.91</v>
      </c>
      <c r="G274" s="434">
        <f t="shared" si="22"/>
        <v>32.20777575396122</v>
      </c>
    </row>
    <row r="275" spans="1:7" ht="24.75" customHeight="1">
      <c r="A275" s="364"/>
      <c r="B275" s="364"/>
      <c r="C275" s="331" t="s">
        <v>133</v>
      </c>
      <c r="D275" s="482">
        <f>SUM(D287,D291)</f>
        <v>938560</v>
      </c>
      <c r="E275" s="482">
        <f>SUM(E287,E291)</f>
        <v>938560</v>
      </c>
      <c r="F275" s="482">
        <f>SUM(F287,F291)</f>
        <v>505717.95</v>
      </c>
      <c r="G275" s="434">
        <f t="shared" si="22"/>
        <v>53.882325051142175</v>
      </c>
    </row>
    <row r="276" spans="1:7" ht="24.75" customHeight="1">
      <c r="A276" s="364"/>
      <c r="B276" s="364"/>
      <c r="C276" s="331" t="s">
        <v>134</v>
      </c>
      <c r="D276" s="482">
        <f>SUM(D282,D288)</f>
        <v>8000</v>
      </c>
      <c r="E276" s="482">
        <f>SUM(E282,E288)</f>
        <v>13000</v>
      </c>
      <c r="F276" s="482">
        <f>SUM(F282,F288)</f>
        <v>5664.7</v>
      </c>
      <c r="G276" s="434">
        <f t="shared" si="22"/>
        <v>43.574615384615385</v>
      </c>
    </row>
    <row r="277" spans="1:7" ht="24.75" customHeight="1">
      <c r="A277" s="364"/>
      <c r="B277" s="364"/>
      <c r="C277" s="412" t="s">
        <v>329</v>
      </c>
      <c r="D277" s="482">
        <f>SUM(D278)</f>
        <v>300000</v>
      </c>
      <c r="E277" s="482">
        <f>SUM(E278)</f>
        <v>3200000</v>
      </c>
      <c r="F277" s="482">
        <f>SUM(F278)</f>
        <v>500000</v>
      </c>
      <c r="G277" s="434">
        <f t="shared" si="22"/>
        <v>15.625</v>
      </c>
    </row>
    <row r="278" spans="1:7" ht="24.75" customHeight="1">
      <c r="A278" s="364"/>
      <c r="B278" s="364"/>
      <c r="C278" s="331" t="s">
        <v>77</v>
      </c>
      <c r="D278" s="482">
        <f>SUM(D293)</f>
        <v>300000</v>
      </c>
      <c r="E278" s="482">
        <f>SUM(E293)</f>
        <v>3200000</v>
      </c>
      <c r="F278" s="482">
        <f>SUM(F293)</f>
        <v>500000</v>
      </c>
      <c r="G278" s="434">
        <f t="shared" si="22"/>
        <v>15.625</v>
      </c>
    </row>
    <row r="279" spans="1:7" ht="24.75" customHeight="1">
      <c r="A279" s="364"/>
      <c r="B279" s="364">
        <v>85153</v>
      </c>
      <c r="C279" s="331" t="s">
        <v>347</v>
      </c>
      <c r="D279" s="482">
        <f>SUM(D280)</f>
        <v>30000</v>
      </c>
      <c r="E279" s="482">
        <f>SUM(E280)</f>
        <v>30000</v>
      </c>
      <c r="F279" s="482">
        <f>SUM(F280)</f>
        <v>555</v>
      </c>
      <c r="G279" s="434">
        <f t="shared" si="22"/>
        <v>1.8499999999999999</v>
      </c>
    </row>
    <row r="280" spans="1:7" ht="24.75" customHeight="1">
      <c r="A280" s="364"/>
      <c r="B280" s="364"/>
      <c r="C280" s="412" t="s">
        <v>327</v>
      </c>
      <c r="D280" s="482">
        <f>SUM(D281:D282)</f>
        <v>30000</v>
      </c>
      <c r="E280" s="482">
        <f>SUM(E281:E282)</f>
        <v>30000</v>
      </c>
      <c r="F280" s="482">
        <f>SUM(F281:F282)</f>
        <v>555</v>
      </c>
      <c r="G280" s="434">
        <f t="shared" si="22"/>
        <v>1.8499999999999999</v>
      </c>
    </row>
    <row r="281" spans="1:7" ht="24.75" customHeight="1">
      <c r="A281" s="364"/>
      <c r="B281" s="364"/>
      <c r="C281" s="331" t="s">
        <v>137</v>
      </c>
      <c r="D281" s="482">
        <v>25000</v>
      </c>
      <c r="E281" s="482">
        <v>25000</v>
      </c>
      <c r="F281" s="482">
        <v>555</v>
      </c>
      <c r="G281" s="434">
        <f t="shared" si="22"/>
        <v>2.22</v>
      </c>
    </row>
    <row r="282" spans="1:7" ht="24.75" customHeight="1">
      <c r="A282" s="364"/>
      <c r="B282" s="364"/>
      <c r="C282" s="331" t="s">
        <v>134</v>
      </c>
      <c r="D282" s="482">
        <v>5000</v>
      </c>
      <c r="E282" s="482">
        <v>5000</v>
      </c>
      <c r="F282" s="482">
        <v>0</v>
      </c>
      <c r="G282" s="434">
        <f t="shared" si="22"/>
        <v>0</v>
      </c>
    </row>
    <row r="283" spans="1:7" ht="24.75" customHeight="1">
      <c r="A283" s="364"/>
      <c r="B283" s="364">
        <v>85154</v>
      </c>
      <c r="C283" s="331" t="s">
        <v>174</v>
      </c>
      <c r="D283" s="482">
        <f>SUM(D284)</f>
        <v>1285000</v>
      </c>
      <c r="E283" s="482">
        <f>SUM(E284)</f>
        <v>1285000</v>
      </c>
      <c r="F283" s="482">
        <f>SUM(F284)</f>
        <v>657416.03</v>
      </c>
      <c r="G283" s="434">
        <f t="shared" si="22"/>
        <v>51.160780544747084</v>
      </c>
    </row>
    <row r="284" spans="1:7" ht="24.75" customHeight="1">
      <c r="A284" s="364"/>
      <c r="B284" s="364"/>
      <c r="C284" s="412" t="s">
        <v>327</v>
      </c>
      <c r="D284" s="482">
        <f>SUM(D285:D288)</f>
        <v>1285000</v>
      </c>
      <c r="E284" s="482">
        <f>SUM(E285:E288)</f>
        <v>1285000</v>
      </c>
      <c r="F284" s="482">
        <f>SUM(F285:F288)</f>
        <v>657416.03</v>
      </c>
      <c r="G284" s="434">
        <f t="shared" si="22"/>
        <v>51.160780544747084</v>
      </c>
    </row>
    <row r="285" spans="1:7" ht="24.75" customHeight="1">
      <c r="A285" s="364"/>
      <c r="B285" s="364"/>
      <c r="C285" s="331" t="s">
        <v>132</v>
      </c>
      <c r="D285" s="482">
        <v>160005</v>
      </c>
      <c r="E285" s="482">
        <v>163605</v>
      </c>
      <c r="F285" s="482">
        <v>110341.47</v>
      </c>
      <c r="G285" s="434">
        <f t="shared" si="22"/>
        <v>67.44382506647108</v>
      </c>
    </row>
    <row r="286" spans="1:7" ht="24.75" customHeight="1">
      <c r="A286" s="364"/>
      <c r="B286" s="364"/>
      <c r="C286" s="331" t="s">
        <v>137</v>
      </c>
      <c r="D286" s="482">
        <v>293795</v>
      </c>
      <c r="E286" s="482">
        <v>285195</v>
      </c>
      <c r="F286" s="482">
        <v>99351.91</v>
      </c>
      <c r="G286" s="434">
        <f t="shared" si="22"/>
        <v>34.83648380932345</v>
      </c>
    </row>
    <row r="287" spans="1:7" ht="24.75" customHeight="1">
      <c r="A287" s="364"/>
      <c r="B287" s="364"/>
      <c r="C287" s="331" t="s">
        <v>133</v>
      </c>
      <c r="D287" s="482">
        <v>828200</v>
      </c>
      <c r="E287" s="482">
        <v>828200</v>
      </c>
      <c r="F287" s="482">
        <v>442057.95</v>
      </c>
      <c r="G287" s="434">
        <f t="shared" si="22"/>
        <v>53.37574861144652</v>
      </c>
    </row>
    <row r="288" spans="1:7" ht="24.75" customHeight="1">
      <c r="A288" s="364"/>
      <c r="B288" s="364"/>
      <c r="C288" s="331" t="s">
        <v>134</v>
      </c>
      <c r="D288" s="482">
        <v>3000</v>
      </c>
      <c r="E288" s="482">
        <v>8000</v>
      </c>
      <c r="F288" s="482">
        <v>5664.7</v>
      </c>
      <c r="G288" s="434">
        <f t="shared" si="22"/>
        <v>70.80875</v>
      </c>
    </row>
    <row r="289" spans="1:7" ht="24.75" customHeight="1">
      <c r="A289" s="364"/>
      <c r="B289" s="364">
        <v>85195</v>
      </c>
      <c r="C289" s="331" t="s">
        <v>194</v>
      </c>
      <c r="D289" s="482">
        <f>SUM(D290,D292)</f>
        <v>410360</v>
      </c>
      <c r="E289" s="482">
        <f>SUM(E290,E292)</f>
        <v>3310360</v>
      </c>
      <c r="F289" s="482">
        <f>SUM(F290,F292)</f>
        <v>563660</v>
      </c>
      <c r="G289" s="434">
        <f t="shared" si="22"/>
        <v>17.027151125557342</v>
      </c>
    </row>
    <row r="290" spans="1:7" ht="24.75" customHeight="1">
      <c r="A290" s="364"/>
      <c r="B290" s="364"/>
      <c r="C290" s="412" t="s">
        <v>327</v>
      </c>
      <c r="D290" s="482">
        <f>SUM(D291:D291)</f>
        <v>110360</v>
      </c>
      <c r="E290" s="482">
        <f>SUM(E291:E291)</f>
        <v>110360</v>
      </c>
      <c r="F290" s="482">
        <f>SUM(F291:F291)</f>
        <v>63660</v>
      </c>
      <c r="G290" s="434">
        <f t="shared" si="22"/>
        <v>57.683943457774554</v>
      </c>
    </row>
    <row r="291" spans="1:7" ht="24.75" customHeight="1">
      <c r="A291" s="364"/>
      <c r="B291" s="364"/>
      <c r="C291" s="331" t="s">
        <v>133</v>
      </c>
      <c r="D291" s="482">
        <v>110360</v>
      </c>
      <c r="E291" s="482">
        <v>110360</v>
      </c>
      <c r="F291" s="482">
        <v>63660</v>
      </c>
      <c r="G291" s="434">
        <f t="shared" si="22"/>
        <v>57.683943457774554</v>
      </c>
    </row>
    <row r="292" spans="1:7" ht="24.75" customHeight="1">
      <c r="A292" s="364"/>
      <c r="B292" s="364"/>
      <c r="C292" s="412" t="s">
        <v>329</v>
      </c>
      <c r="D292" s="482">
        <f>SUM(D293)</f>
        <v>300000</v>
      </c>
      <c r="E292" s="482">
        <f>SUM(E293)</f>
        <v>3200000</v>
      </c>
      <c r="F292" s="482">
        <f>SUM(F293)</f>
        <v>500000</v>
      </c>
      <c r="G292" s="434">
        <f t="shared" si="22"/>
        <v>15.625</v>
      </c>
    </row>
    <row r="293" spans="1:7" ht="24.75" customHeight="1">
      <c r="A293" s="364"/>
      <c r="B293" s="364"/>
      <c r="C293" s="331" t="s">
        <v>77</v>
      </c>
      <c r="D293" s="482">
        <v>300000</v>
      </c>
      <c r="E293" s="482">
        <v>3200000</v>
      </c>
      <c r="F293" s="482">
        <v>500000</v>
      </c>
      <c r="G293" s="434">
        <f t="shared" si="22"/>
        <v>15.625</v>
      </c>
    </row>
    <row r="294" spans="1:7" ht="24.75" customHeight="1">
      <c r="A294" s="480">
        <v>852</v>
      </c>
      <c r="B294" s="480"/>
      <c r="C294" s="413" t="s">
        <v>176</v>
      </c>
      <c r="D294" s="481">
        <f>SUM(D295,D300)</f>
        <v>26077562</v>
      </c>
      <c r="E294" s="481">
        <f>SUM(E295,E300)</f>
        <v>23501412</v>
      </c>
      <c r="F294" s="481">
        <f>SUM(F295,F300)</f>
        <v>12676539.85</v>
      </c>
      <c r="G294" s="347">
        <f t="shared" si="22"/>
        <v>53.93948180645486</v>
      </c>
    </row>
    <row r="295" spans="1:7" ht="24.75" customHeight="1">
      <c r="A295" s="364"/>
      <c r="B295" s="364"/>
      <c r="C295" s="412" t="s">
        <v>327</v>
      </c>
      <c r="D295" s="482">
        <f>SUM(D296:D299)</f>
        <v>23111562</v>
      </c>
      <c r="E295" s="482">
        <f>SUM(E296:E299)</f>
        <v>23435412</v>
      </c>
      <c r="F295" s="482">
        <f>SUM(F296:F299)</f>
        <v>12654066.2</v>
      </c>
      <c r="G295" s="434">
        <f t="shared" si="22"/>
        <v>53.99549280379623</v>
      </c>
    </row>
    <row r="296" spans="1:7" ht="24.75" customHeight="1">
      <c r="A296" s="364"/>
      <c r="B296" s="364"/>
      <c r="C296" s="331" t="s">
        <v>132</v>
      </c>
      <c r="D296" s="482">
        <f>SUM(D312,D326,D343,D356)</f>
        <v>3728848</v>
      </c>
      <c r="E296" s="482">
        <f>SUM(E312,E326,E343,E356)</f>
        <v>3756323</v>
      </c>
      <c r="F296" s="482">
        <f>SUM(F312,F326,F343,F356)</f>
        <v>2028127.0499999998</v>
      </c>
      <c r="G296" s="434">
        <f t="shared" si="22"/>
        <v>53.9923496994268</v>
      </c>
    </row>
    <row r="297" spans="1:7" ht="24.75" customHeight="1">
      <c r="A297" s="364"/>
      <c r="B297" s="364"/>
      <c r="C297" s="331" t="s">
        <v>137</v>
      </c>
      <c r="D297" s="482">
        <f>SUM(D306,D309,D313,D320,D327,D331,D344,D350,D353,D357)</f>
        <v>3783413</v>
      </c>
      <c r="E297" s="482">
        <f>SUM(E306,E309,E313,E320,E327,E331,E344,E350,E353,E357)</f>
        <v>3791387</v>
      </c>
      <c r="F297" s="482">
        <f>SUM(F306,F309,F313,F320,F327,F331,F344,F350,F353,F357)</f>
        <v>1777771.65</v>
      </c>
      <c r="G297" s="434">
        <f t="shared" si="22"/>
        <v>46.88974377978296</v>
      </c>
    </row>
    <row r="298" spans="1:7" ht="24.75" customHeight="1">
      <c r="A298" s="364"/>
      <c r="B298" s="364"/>
      <c r="C298" s="331" t="s">
        <v>133</v>
      </c>
      <c r="D298" s="482">
        <f>SUM(D358)</f>
        <v>691800</v>
      </c>
      <c r="E298" s="482">
        <f>SUM(E323,E358)</f>
        <v>799957</v>
      </c>
      <c r="F298" s="482">
        <f>SUM(F323,F358)</f>
        <v>322751.21</v>
      </c>
      <c r="G298" s="434">
        <f t="shared" si="22"/>
        <v>40.346069851254505</v>
      </c>
    </row>
    <row r="299" spans="1:7" ht="24.75" customHeight="1">
      <c r="A299" s="364"/>
      <c r="B299" s="364"/>
      <c r="C299" s="331" t="s">
        <v>134</v>
      </c>
      <c r="D299" s="482">
        <f>SUM(D314,D328,D334,D337,D340,D345,D359)</f>
        <v>14907501</v>
      </c>
      <c r="E299" s="482">
        <f>SUM(E314,E328,E334,E337,E340,E345,E359)</f>
        <v>15087745</v>
      </c>
      <c r="F299" s="482">
        <f>SUM(F314,F328,F334,F337,F340,F345,F359)</f>
        <v>8525416.29</v>
      </c>
      <c r="G299" s="434">
        <f t="shared" si="22"/>
        <v>56.50556985155832</v>
      </c>
    </row>
    <row r="300" spans="1:7" ht="24.75" customHeight="1">
      <c r="A300" s="364"/>
      <c r="B300" s="364"/>
      <c r="C300" s="412" t="s">
        <v>329</v>
      </c>
      <c r="D300" s="482">
        <f>SUM(D301:D303)</f>
        <v>2966000</v>
      </c>
      <c r="E300" s="482">
        <f>SUM(E301:E303)</f>
        <v>66000</v>
      </c>
      <c r="F300" s="482">
        <f>SUM(F301:F303)</f>
        <v>22473.65</v>
      </c>
      <c r="G300" s="434">
        <f t="shared" si="22"/>
        <v>34.05098484848485</v>
      </c>
    </row>
    <row r="301" spans="1:7" ht="21" customHeight="1">
      <c r="A301" s="364"/>
      <c r="B301" s="364"/>
      <c r="C301" s="331" t="s">
        <v>330</v>
      </c>
      <c r="D301" s="482">
        <f>SUM(D316)</f>
        <v>11000</v>
      </c>
      <c r="E301" s="482">
        <f>SUM(E316)</f>
        <v>11000</v>
      </c>
      <c r="F301" s="482">
        <f>SUM(F316)</f>
        <v>9896.9</v>
      </c>
      <c r="G301" s="434">
        <f t="shared" si="22"/>
        <v>89.97181818181818</v>
      </c>
    </row>
    <row r="302" spans="1:7" ht="24.75" customHeight="1">
      <c r="A302" s="364"/>
      <c r="B302" s="364"/>
      <c r="C302" s="331" t="s">
        <v>76</v>
      </c>
      <c r="D302" s="482">
        <f>SUM(D317,D347)</f>
        <v>55000</v>
      </c>
      <c r="E302" s="482">
        <f>SUM(E317,E347)</f>
        <v>55000</v>
      </c>
      <c r="F302" s="482">
        <f>SUM(F317,F347)</f>
        <v>12576.75</v>
      </c>
      <c r="G302" s="434">
        <f t="shared" si="22"/>
        <v>22.866818181818182</v>
      </c>
    </row>
    <row r="303" spans="1:7" ht="24.75" customHeight="1">
      <c r="A303" s="364"/>
      <c r="B303" s="364"/>
      <c r="C303" s="331" t="s">
        <v>77</v>
      </c>
      <c r="D303" s="482">
        <f>SUM(D361)</f>
        <v>2900000</v>
      </c>
      <c r="E303" s="482">
        <f>SUM(E361)</f>
        <v>0</v>
      </c>
      <c r="F303" s="482">
        <f>SUM(F361)</f>
        <v>0</v>
      </c>
      <c r="G303" s="490" t="s">
        <v>5</v>
      </c>
    </row>
    <row r="304" spans="1:7" ht="24.75" customHeight="1">
      <c r="A304" s="364"/>
      <c r="B304" s="364">
        <v>85201</v>
      </c>
      <c r="C304" s="331" t="s">
        <v>371</v>
      </c>
      <c r="D304" s="482">
        <f aca="true" t="shared" si="26" ref="D304:F305">SUM(D305)</f>
        <v>80000</v>
      </c>
      <c r="E304" s="482">
        <f t="shared" si="26"/>
        <v>80000</v>
      </c>
      <c r="F304" s="482">
        <f t="shared" si="26"/>
        <v>27803.59</v>
      </c>
      <c r="G304" s="434">
        <f t="shared" si="22"/>
        <v>34.754487499999996</v>
      </c>
    </row>
    <row r="305" spans="1:7" ht="24.75" customHeight="1">
      <c r="A305" s="364"/>
      <c r="B305" s="364"/>
      <c r="C305" s="412" t="s">
        <v>327</v>
      </c>
      <c r="D305" s="482">
        <f t="shared" si="26"/>
        <v>80000</v>
      </c>
      <c r="E305" s="482">
        <f t="shared" si="26"/>
        <v>80000</v>
      </c>
      <c r="F305" s="482">
        <f t="shared" si="26"/>
        <v>27803.59</v>
      </c>
      <c r="G305" s="434">
        <f t="shared" si="22"/>
        <v>34.754487499999996</v>
      </c>
    </row>
    <row r="306" spans="1:7" ht="24.75" customHeight="1">
      <c r="A306" s="364"/>
      <c r="B306" s="364"/>
      <c r="C306" s="331" t="s">
        <v>137</v>
      </c>
      <c r="D306" s="482">
        <v>80000</v>
      </c>
      <c r="E306" s="482">
        <v>80000</v>
      </c>
      <c r="F306" s="482">
        <v>27803.59</v>
      </c>
      <c r="G306" s="434">
        <f t="shared" si="22"/>
        <v>34.754487499999996</v>
      </c>
    </row>
    <row r="307" spans="1:7" ht="24.75" customHeight="1">
      <c r="A307" s="364"/>
      <c r="B307" s="364">
        <v>85202</v>
      </c>
      <c r="C307" s="331" t="s">
        <v>297</v>
      </c>
      <c r="D307" s="482">
        <f aca="true" t="shared" si="27" ref="D307:F308">SUM(D308)</f>
        <v>1500000</v>
      </c>
      <c r="E307" s="482">
        <f t="shared" si="27"/>
        <v>1500000</v>
      </c>
      <c r="F307" s="482">
        <f t="shared" si="27"/>
        <v>741667.35</v>
      </c>
      <c r="G307" s="434">
        <f t="shared" si="22"/>
        <v>49.444489999999995</v>
      </c>
    </row>
    <row r="308" spans="1:7" ht="24.75" customHeight="1">
      <c r="A308" s="364"/>
      <c r="B308" s="364"/>
      <c r="C308" s="412" t="s">
        <v>327</v>
      </c>
      <c r="D308" s="482">
        <f t="shared" si="27"/>
        <v>1500000</v>
      </c>
      <c r="E308" s="482">
        <f t="shared" si="27"/>
        <v>1500000</v>
      </c>
      <c r="F308" s="482">
        <f t="shared" si="27"/>
        <v>741667.35</v>
      </c>
      <c r="G308" s="434">
        <f t="shared" si="22"/>
        <v>49.444489999999995</v>
      </c>
    </row>
    <row r="309" spans="1:7" ht="24.75" customHeight="1">
      <c r="A309" s="364"/>
      <c r="B309" s="364"/>
      <c r="C309" s="331" t="s">
        <v>137</v>
      </c>
      <c r="D309" s="482">
        <v>1500000</v>
      </c>
      <c r="E309" s="482">
        <v>1500000</v>
      </c>
      <c r="F309" s="482">
        <v>741667.35</v>
      </c>
      <c r="G309" s="434">
        <f t="shared" si="22"/>
        <v>49.444489999999995</v>
      </c>
    </row>
    <row r="310" spans="1:7" ht="24.75" customHeight="1">
      <c r="A310" s="364"/>
      <c r="B310" s="364">
        <v>85203</v>
      </c>
      <c r="C310" s="331" t="s">
        <v>298</v>
      </c>
      <c r="D310" s="482">
        <f>SUM(D311,D315)</f>
        <v>768582</v>
      </c>
      <c r="E310" s="482">
        <f>SUM(E311,E315)</f>
        <v>768982</v>
      </c>
      <c r="F310" s="482">
        <f>SUM(F311,F315)</f>
        <v>412209.07000000007</v>
      </c>
      <c r="G310" s="434">
        <f t="shared" si="22"/>
        <v>53.604514800086356</v>
      </c>
    </row>
    <row r="311" spans="1:7" ht="24.75" customHeight="1">
      <c r="A311" s="364"/>
      <c r="B311" s="364"/>
      <c r="C311" s="412" t="s">
        <v>327</v>
      </c>
      <c r="D311" s="482">
        <f>SUM(D312:D314)</f>
        <v>747582</v>
      </c>
      <c r="E311" s="482">
        <f>SUM(E312:E314)</f>
        <v>747982</v>
      </c>
      <c r="F311" s="482">
        <f>SUM(F312:F314)</f>
        <v>402312.17000000004</v>
      </c>
      <c r="G311" s="434">
        <f aca="true" t="shared" si="28" ref="G311:G386">F311/E311*100</f>
        <v>53.786343789021664</v>
      </c>
    </row>
    <row r="312" spans="1:7" ht="24.75" customHeight="1">
      <c r="A312" s="364"/>
      <c r="B312" s="364"/>
      <c r="C312" s="331" t="s">
        <v>132</v>
      </c>
      <c r="D312" s="482">
        <v>410272</v>
      </c>
      <c r="E312" s="482">
        <v>410272</v>
      </c>
      <c r="F312" s="482">
        <v>253278.47</v>
      </c>
      <c r="G312" s="434">
        <f t="shared" si="28"/>
        <v>61.73428115981593</v>
      </c>
    </row>
    <row r="313" spans="1:7" ht="24.75" customHeight="1">
      <c r="A313" s="364"/>
      <c r="B313" s="364"/>
      <c r="C313" s="331" t="s">
        <v>137</v>
      </c>
      <c r="D313" s="482">
        <v>335710</v>
      </c>
      <c r="E313" s="482">
        <v>336110</v>
      </c>
      <c r="F313" s="482">
        <v>148812.3</v>
      </c>
      <c r="G313" s="434">
        <f t="shared" si="28"/>
        <v>44.27488024753801</v>
      </c>
    </row>
    <row r="314" spans="1:7" ht="24.75" customHeight="1">
      <c r="A314" s="364"/>
      <c r="B314" s="364"/>
      <c r="C314" s="331" t="s">
        <v>134</v>
      </c>
      <c r="D314" s="482">
        <v>1600</v>
      </c>
      <c r="E314" s="482">
        <v>1600</v>
      </c>
      <c r="F314" s="482">
        <v>221.4</v>
      </c>
      <c r="G314" s="434">
        <f t="shared" si="28"/>
        <v>13.8375</v>
      </c>
    </row>
    <row r="315" spans="1:7" ht="24.75" customHeight="1">
      <c r="A315" s="364"/>
      <c r="B315" s="364"/>
      <c r="C315" s="412" t="s">
        <v>329</v>
      </c>
      <c r="D315" s="482">
        <f>SUM(D316:D317)</f>
        <v>21000</v>
      </c>
      <c r="E315" s="482">
        <f>SUM(E316:E317)</f>
        <v>21000</v>
      </c>
      <c r="F315" s="482">
        <f>SUM(F316:F317)</f>
        <v>9896.9</v>
      </c>
      <c r="G315" s="434">
        <f t="shared" si="28"/>
        <v>47.128095238095234</v>
      </c>
    </row>
    <row r="316" spans="1:7" ht="24.75" customHeight="1">
      <c r="A316" s="364"/>
      <c r="B316" s="364"/>
      <c r="C316" s="331" t="s">
        <v>330</v>
      </c>
      <c r="D316" s="482">
        <v>11000</v>
      </c>
      <c r="E316" s="482">
        <v>11000</v>
      </c>
      <c r="F316" s="482">
        <v>9896.9</v>
      </c>
      <c r="G316" s="434">
        <f t="shared" si="28"/>
        <v>89.97181818181818</v>
      </c>
    </row>
    <row r="317" spans="1:7" ht="24.75" customHeight="1">
      <c r="A317" s="364"/>
      <c r="B317" s="364"/>
      <c r="C317" s="331" t="s">
        <v>76</v>
      </c>
      <c r="D317" s="482">
        <v>10000</v>
      </c>
      <c r="E317" s="482">
        <v>10000</v>
      </c>
      <c r="F317" s="482">
        <v>0</v>
      </c>
      <c r="G317" s="434">
        <f t="shared" si="28"/>
        <v>0</v>
      </c>
    </row>
    <row r="318" spans="1:7" ht="24.75" customHeight="1">
      <c r="A318" s="364"/>
      <c r="B318" s="364">
        <v>85204</v>
      </c>
      <c r="C318" s="331" t="s">
        <v>370</v>
      </c>
      <c r="D318" s="482">
        <f aca="true" t="shared" si="29" ref="D318:F319">SUM(D319)</f>
        <v>20000</v>
      </c>
      <c r="E318" s="482">
        <f t="shared" si="29"/>
        <v>20000</v>
      </c>
      <c r="F318" s="482">
        <f t="shared" si="29"/>
        <v>12703.5</v>
      </c>
      <c r="G318" s="434">
        <f t="shared" si="28"/>
        <v>63.517500000000005</v>
      </c>
    </row>
    <row r="319" spans="1:7" ht="24.75" customHeight="1">
      <c r="A319" s="364"/>
      <c r="B319" s="364"/>
      <c r="C319" s="412" t="s">
        <v>327</v>
      </c>
      <c r="D319" s="482">
        <f t="shared" si="29"/>
        <v>20000</v>
      </c>
      <c r="E319" s="482">
        <f t="shared" si="29"/>
        <v>20000</v>
      </c>
      <c r="F319" s="482">
        <f t="shared" si="29"/>
        <v>12703.5</v>
      </c>
      <c r="G319" s="434">
        <f t="shared" si="28"/>
        <v>63.517500000000005</v>
      </c>
    </row>
    <row r="320" spans="1:7" ht="24.75" customHeight="1">
      <c r="A320" s="364"/>
      <c r="B320" s="364"/>
      <c r="C320" s="331" t="s">
        <v>137</v>
      </c>
      <c r="D320" s="482">
        <v>20000</v>
      </c>
      <c r="E320" s="482">
        <v>20000</v>
      </c>
      <c r="F320" s="482">
        <v>12703.5</v>
      </c>
      <c r="G320" s="434">
        <f t="shared" si="28"/>
        <v>63.517500000000005</v>
      </c>
    </row>
    <row r="321" spans="1:7" ht="24.75" customHeight="1">
      <c r="A321" s="364"/>
      <c r="B321" s="364">
        <v>85206</v>
      </c>
      <c r="C321" s="331" t="s">
        <v>405</v>
      </c>
      <c r="D321" s="482">
        <f aca="true" t="shared" si="30" ref="D321:F322">SUM(D322)</f>
        <v>0</v>
      </c>
      <c r="E321" s="482">
        <f t="shared" si="30"/>
        <v>108157</v>
      </c>
      <c r="F321" s="482">
        <f t="shared" si="30"/>
        <v>0</v>
      </c>
      <c r="G321" s="434">
        <f t="shared" si="28"/>
        <v>0</v>
      </c>
    </row>
    <row r="322" spans="1:7" ht="24.75" customHeight="1">
      <c r="A322" s="364"/>
      <c r="B322" s="364"/>
      <c r="C322" s="412" t="s">
        <v>327</v>
      </c>
      <c r="D322" s="482">
        <f t="shared" si="30"/>
        <v>0</v>
      </c>
      <c r="E322" s="482">
        <f t="shared" si="30"/>
        <v>108157</v>
      </c>
      <c r="F322" s="482">
        <f t="shared" si="30"/>
        <v>0</v>
      </c>
      <c r="G322" s="434">
        <f t="shared" si="28"/>
        <v>0</v>
      </c>
    </row>
    <row r="323" spans="1:7" ht="24.75" customHeight="1">
      <c r="A323" s="364"/>
      <c r="B323" s="364"/>
      <c r="C323" s="331" t="s">
        <v>133</v>
      </c>
      <c r="D323" s="482">
        <v>0</v>
      </c>
      <c r="E323" s="482">
        <v>108157</v>
      </c>
      <c r="F323" s="482">
        <v>0</v>
      </c>
      <c r="G323" s="434">
        <f t="shared" si="28"/>
        <v>0</v>
      </c>
    </row>
    <row r="324" spans="1:7" ht="51" customHeight="1">
      <c r="A324" s="364"/>
      <c r="B324" s="364">
        <v>85212</v>
      </c>
      <c r="C324" s="331" t="s">
        <v>202</v>
      </c>
      <c r="D324" s="482">
        <f>SUM(D325)</f>
        <v>9671000</v>
      </c>
      <c r="E324" s="482">
        <f>SUM(E325)</f>
        <v>9671000</v>
      </c>
      <c r="F324" s="482">
        <f>SUM(F325)</f>
        <v>5064790.23</v>
      </c>
      <c r="G324" s="434">
        <f t="shared" si="28"/>
        <v>52.370905077034436</v>
      </c>
    </row>
    <row r="325" spans="1:7" ht="24.75" customHeight="1">
      <c r="A325" s="364"/>
      <c r="B325" s="364"/>
      <c r="C325" s="412" t="s">
        <v>327</v>
      </c>
      <c r="D325" s="482">
        <f>SUM(D326:D328)</f>
        <v>9671000</v>
      </c>
      <c r="E325" s="482">
        <f>SUM(E326:E328)</f>
        <v>9671000</v>
      </c>
      <c r="F325" s="482">
        <f>SUM(F326:F328)</f>
        <v>5064790.23</v>
      </c>
      <c r="G325" s="434">
        <f t="shared" si="28"/>
        <v>52.370905077034436</v>
      </c>
    </row>
    <row r="326" spans="1:7" ht="24.75" customHeight="1">
      <c r="A326" s="364"/>
      <c r="B326" s="364"/>
      <c r="C326" s="331" t="s">
        <v>132</v>
      </c>
      <c r="D326" s="482">
        <v>490130</v>
      </c>
      <c r="E326" s="482">
        <v>490130</v>
      </c>
      <c r="F326" s="482">
        <v>288219.62</v>
      </c>
      <c r="G326" s="434">
        <f t="shared" si="28"/>
        <v>58.804729357517395</v>
      </c>
    </row>
    <row r="327" spans="1:7" ht="24.75" customHeight="1">
      <c r="A327" s="364"/>
      <c r="B327" s="364"/>
      <c r="C327" s="331" t="s">
        <v>137</v>
      </c>
      <c r="D327" s="482">
        <v>0</v>
      </c>
      <c r="E327" s="482">
        <v>17000</v>
      </c>
      <c r="F327" s="482">
        <v>8562.54</v>
      </c>
      <c r="G327" s="434">
        <f t="shared" si="28"/>
        <v>50.36788235294119</v>
      </c>
    </row>
    <row r="328" spans="1:7" ht="24.75" customHeight="1">
      <c r="A328" s="364"/>
      <c r="B328" s="364"/>
      <c r="C328" s="331" t="s">
        <v>134</v>
      </c>
      <c r="D328" s="482">
        <v>9180870</v>
      </c>
      <c r="E328" s="482">
        <v>9163870</v>
      </c>
      <c r="F328" s="482">
        <v>4768008.07</v>
      </c>
      <c r="G328" s="434">
        <f t="shared" si="28"/>
        <v>52.03050752575059</v>
      </c>
    </row>
    <row r="329" spans="1:7" ht="59.25" customHeight="1">
      <c r="A329" s="364"/>
      <c r="B329" s="364">
        <v>85213</v>
      </c>
      <c r="C329" s="331" t="s">
        <v>203</v>
      </c>
      <c r="D329" s="482">
        <f aca="true" t="shared" si="31" ref="D329:F330">SUM(D330)</f>
        <v>154300</v>
      </c>
      <c r="E329" s="482">
        <f t="shared" si="31"/>
        <v>154300</v>
      </c>
      <c r="F329" s="482">
        <f t="shared" si="31"/>
        <v>89009.16</v>
      </c>
      <c r="G329" s="434">
        <f t="shared" si="28"/>
        <v>57.68578094620869</v>
      </c>
    </row>
    <row r="330" spans="1:7" ht="21.75" customHeight="1">
      <c r="A330" s="364"/>
      <c r="B330" s="364"/>
      <c r="C330" s="412" t="s">
        <v>327</v>
      </c>
      <c r="D330" s="482">
        <f t="shared" si="31"/>
        <v>154300</v>
      </c>
      <c r="E330" s="482">
        <f t="shared" si="31"/>
        <v>154300</v>
      </c>
      <c r="F330" s="482">
        <f t="shared" si="31"/>
        <v>89009.16</v>
      </c>
      <c r="G330" s="434">
        <f t="shared" si="28"/>
        <v>57.68578094620869</v>
      </c>
    </row>
    <row r="331" spans="1:7" ht="24.75" customHeight="1">
      <c r="A331" s="364"/>
      <c r="B331" s="364"/>
      <c r="C331" s="331" t="s">
        <v>137</v>
      </c>
      <c r="D331" s="482">
        <v>154300</v>
      </c>
      <c r="E331" s="482">
        <v>154300</v>
      </c>
      <c r="F331" s="482">
        <v>89009.16</v>
      </c>
      <c r="G331" s="434">
        <f t="shared" si="28"/>
        <v>57.68578094620869</v>
      </c>
    </row>
    <row r="332" spans="1:7" ht="38.25" customHeight="1">
      <c r="A332" s="364"/>
      <c r="B332" s="364">
        <v>85214</v>
      </c>
      <c r="C332" s="331" t="s">
        <v>302</v>
      </c>
      <c r="D332" s="482">
        <f aca="true" t="shared" si="32" ref="D332:F333">SUM(D333)</f>
        <v>3310000</v>
      </c>
      <c r="E332" s="482">
        <f t="shared" si="32"/>
        <v>3310000</v>
      </c>
      <c r="F332" s="482">
        <f t="shared" si="32"/>
        <v>2287494.33</v>
      </c>
      <c r="G332" s="434">
        <f t="shared" si="28"/>
        <v>69.10859003021147</v>
      </c>
    </row>
    <row r="333" spans="1:7" ht="24.75" customHeight="1">
      <c r="A333" s="364"/>
      <c r="B333" s="364"/>
      <c r="C333" s="412" t="s">
        <v>327</v>
      </c>
      <c r="D333" s="482">
        <f t="shared" si="32"/>
        <v>3310000</v>
      </c>
      <c r="E333" s="482">
        <f t="shared" si="32"/>
        <v>3310000</v>
      </c>
      <c r="F333" s="482">
        <f t="shared" si="32"/>
        <v>2287494.33</v>
      </c>
      <c r="G333" s="434">
        <f t="shared" si="28"/>
        <v>69.10859003021147</v>
      </c>
    </row>
    <row r="334" spans="1:7" ht="24.75" customHeight="1">
      <c r="A334" s="364"/>
      <c r="B334" s="364"/>
      <c r="C334" s="331" t="s">
        <v>134</v>
      </c>
      <c r="D334" s="482">
        <v>3310000</v>
      </c>
      <c r="E334" s="482">
        <v>3310000</v>
      </c>
      <c r="F334" s="482">
        <v>2287494.33</v>
      </c>
      <c r="G334" s="434">
        <f t="shared" si="28"/>
        <v>69.10859003021147</v>
      </c>
    </row>
    <row r="335" spans="1:7" ht="24.75" customHeight="1">
      <c r="A335" s="364"/>
      <c r="B335" s="364">
        <v>85215</v>
      </c>
      <c r="C335" s="331" t="s">
        <v>348</v>
      </c>
      <c r="D335" s="482">
        <f aca="true" t="shared" si="33" ref="D335:F336">SUM(D336)</f>
        <v>1050000</v>
      </c>
      <c r="E335" s="482">
        <f t="shared" si="33"/>
        <v>1079821</v>
      </c>
      <c r="F335" s="482">
        <f t="shared" si="33"/>
        <v>473281.47</v>
      </c>
      <c r="G335" s="434">
        <f t="shared" si="28"/>
        <v>43.82962268746394</v>
      </c>
    </row>
    <row r="336" spans="1:7" ht="24.75" customHeight="1">
      <c r="A336" s="364"/>
      <c r="B336" s="364"/>
      <c r="C336" s="412" t="s">
        <v>327</v>
      </c>
      <c r="D336" s="482">
        <f t="shared" si="33"/>
        <v>1050000</v>
      </c>
      <c r="E336" s="482">
        <f t="shared" si="33"/>
        <v>1079821</v>
      </c>
      <c r="F336" s="482">
        <f t="shared" si="33"/>
        <v>473281.47</v>
      </c>
      <c r="G336" s="434">
        <f t="shared" si="28"/>
        <v>43.82962268746394</v>
      </c>
    </row>
    <row r="337" spans="1:7" ht="24.75" customHeight="1">
      <c r="A337" s="364"/>
      <c r="B337" s="364"/>
      <c r="C337" s="331" t="s">
        <v>134</v>
      </c>
      <c r="D337" s="482">
        <v>1050000</v>
      </c>
      <c r="E337" s="482">
        <v>1079821</v>
      </c>
      <c r="F337" s="482">
        <v>473281.47</v>
      </c>
      <c r="G337" s="434">
        <f t="shared" si="28"/>
        <v>43.82962268746394</v>
      </c>
    </row>
    <row r="338" spans="1:7" ht="24.75" customHeight="1">
      <c r="A338" s="364"/>
      <c r="B338" s="364">
        <v>85216</v>
      </c>
      <c r="C338" s="331" t="s">
        <v>303</v>
      </c>
      <c r="D338" s="482">
        <f aca="true" t="shared" si="34" ref="D338:F339">SUM(D339)</f>
        <v>921000</v>
      </c>
      <c r="E338" s="482">
        <f t="shared" si="34"/>
        <v>921000</v>
      </c>
      <c r="F338" s="482">
        <f t="shared" si="34"/>
        <v>708600.55</v>
      </c>
      <c r="G338" s="434">
        <f t="shared" si="28"/>
        <v>76.93817046688383</v>
      </c>
    </row>
    <row r="339" spans="1:7" ht="24.75" customHeight="1">
      <c r="A339" s="364"/>
      <c r="B339" s="364"/>
      <c r="C339" s="412" t="s">
        <v>327</v>
      </c>
      <c r="D339" s="482">
        <f t="shared" si="34"/>
        <v>921000</v>
      </c>
      <c r="E339" s="482">
        <f t="shared" si="34"/>
        <v>921000</v>
      </c>
      <c r="F339" s="482">
        <f t="shared" si="34"/>
        <v>708600.55</v>
      </c>
      <c r="G339" s="434">
        <f t="shared" si="28"/>
        <v>76.93817046688383</v>
      </c>
    </row>
    <row r="340" spans="1:7" ht="24.75" customHeight="1">
      <c r="A340" s="364"/>
      <c r="B340" s="364"/>
      <c r="C340" s="331" t="s">
        <v>134</v>
      </c>
      <c r="D340" s="482">
        <v>921000</v>
      </c>
      <c r="E340" s="482">
        <v>921000</v>
      </c>
      <c r="F340" s="482">
        <v>708600.55</v>
      </c>
      <c r="G340" s="434">
        <f t="shared" si="28"/>
        <v>76.93817046688383</v>
      </c>
    </row>
    <row r="341" spans="1:7" ht="25.5" customHeight="1">
      <c r="A341" s="364"/>
      <c r="B341" s="364">
        <v>85219</v>
      </c>
      <c r="C341" s="331" t="s">
        <v>219</v>
      </c>
      <c r="D341" s="482">
        <f>SUM(D342,D346)</f>
        <v>3519758</v>
      </c>
      <c r="E341" s="482">
        <f>SUM(E342,E346)</f>
        <v>3576113</v>
      </c>
      <c r="F341" s="482">
        <f>SUM(F342,F346)</f>
        <v>1803359.74</v>
      </c>
      <c r="G341" s="434">
        <f t="shared" si="28"/>
        <v>50.42792943064159</v>
      </c>
    </row>
    <row r="342" spans="1:7" ht="25.5" customHeight="1">
      <c r="A342" s="364"/>
      <c r="B342" s="364"/>
      <c r="C342" s="412" t="s">
        <v>327</v>
      </c>
      <c r="D342" s="482">
        <f>SUM(D343:D345)</f>
        <v>3474758</v>
      </c>
      <c r="E342" s="482">
        <f>SUM(E343:E345)</f>
        <v>3531113</v>
      </c>
      <c r="F342" s="482">
        <f>SUM(F343:F345)</f>
        <v>1790782.99</v>
      </c>
      <c r="G342" s="434">
        <f t="shared" si="28"/>
        <v>50.71440619430757</v>
      </c>
    </row>
    <row r="343" spans="1:7" ht="25.5" customHeight="1">
      <c r="A343" s="364"/>
      <c r="B343" s="364"/>
      <c r="C343" s="331" t="s">
        <v>132</v>
      </c>
      <c r="D343" s="482">
        <v>2828446</v>
      </c>
      <c r="E343" s="482">
        <v>2850921</v>
      </c>
      <c r="F343" s="482">
        <v>1486628.96</v>
      </c>
      <c r="G343" s="434">
        <f t="shared" si="28"/>
        <v>52.14556839701977</v>
      </c>
    </row>
    <row r="344" spans="1:7" ht="25.5" customHeight="1">
      <c r="A344" s="364"/>
      <c r="B344" s="364"/>
      <c r="C344" s="331" t="s">
        <v>137</v>
      </c>
      <c r="D344" s="482">
        <v>629612</v>
      </c>
      <c r="E344" s="482">
        <v>643936</v>
      </c>
      <c r="F344" s="482">
        <v>281256.81</v>
      </c>
      <c r="G344" s="434">
        <f t="shared" si="28"/>
        <v>43.677758348655765</v>
      </c>
    </row>
    <row r="345" spans="1:7" ht="25.5" customHeight="1">
      <c r="A345" s="364"/>
      <c r="B345" s="364"/>
      <c r="C345" s="331" t="s">
        <v>134</v>
      </c>
      <c r="D345" s="482">
        <v>16700</v>
      </c>
      <c r="E345" s="482">
        <v>36256</v>
      </c>
      <c r="F345" s="482">
        <v>22897.22</v>
      </c>
      <c r="G345" s="434">
        <f t="shared" si="28"/>
        <v>63.15429170344219</v>
      </c>
    </row>
    <row r="346" spans="1:7" ht="25.5" customHeight="1">
      <c r="A346" s="364"/>
      <c r="B346" s="364"/>
      <c r="C346" s="412" t="s">
        <v>329</v>
      </c>
      <c r="D346" s="482">
        <f>SUM(D347:D347)</f>
        <v>45000</v>
      </c>
      <c r="E346" s="482">
        <f>SUM(E347:E347)</f>
        <v>45000</v>
      </c>
      <c r="F346" s="482">
        <f>SUM(F347:F347)</f>
        <v>12576.75</v>
      </c>
      <c r="G346" s="434">
        <f t="shared" si="28"/>
        <v>27.94833333333333</v>
      </c>
    </row>
    <row r="347" spans="1:7" ht="25.5" customHeight="1">
      <c r="A347" s="364"/>
      <c r="B347" s="364"/>
      <c r="C347" s="331" t="s">
        <v>76</v>
      </c>
      <c r="D347" s="482">
        <v>45000</v>
      </c>
      <c r="E347" s="482">
        <v>45000</v>
      </c>
      <c r="F347" s="482">
        <v>12576.75</v>
      </c>
      <c r="G347" s="434">
        <f t="shared" si="28"/>
        <v>27.94833333333333</v>
      </c>
    </row>
    <row r="348" spans="1:7" ht="35.25" customHeight="1">
      <c r="A348" s="364"/>
      <c r="B348" s="364">
        <v>85220</v>
      </c>
      <c r="C348" s="331" t="s">
        <v>349</v>
      </c>
      <c r="D348" s="358">
        <f aca="true" t="shared" si="35" ref="D348:F349">SUM(D349)</f>
        <v>11400</v>
      </c>
      <c r="E348" s="358">
        <f t="shared" si="35"/>
        <v>11400</v>
      </c>
      <c r="F348" s="358">
        <f t="shared" si="35"/>
        <v>5687.9</v>
      </c>
      <c r="G348" s="434">
        <f t="shared" si="28"/>
        <v>49.8938596491228</v>
      </c>
    </row>
    <row r="349" spans="1:7" ht="25.5" customHeight="1">
      <c r="A349" s="364"/>
      <c r="B349" s="364"/>
      <c r="C349" s="412" t="s">
        <v>327</v>
      </c>
      <c r="D349" s="358">
        <f t="shared" si="35"/>
        <v>11400</v>
      </c>
      <c r="E349" s="358">
        <f t="shared" si="35"/>
        <v>11400</v>
      </c>
      <c r="F349" s="358">
        <f t="shared" si="35"/>
        <v>5687.9</v>
      </c>
      <c r="G349" s="434">
        <f t="shared" si="28"/>
        <v>49.8938596491228</v>
      </c>
    </row>
    <row r="350" spans="1:7" ht="25.5" customHeight="1">
      <c r="A350" s="364"/>
      <c r="B350" s="364"/>
      <c r="C350" s="331" t="s">
        <v>137</v>
      </c>
      <c r="D350" s="358">
        <v>11400</v>
      </c>
      <c r="E350" s="482">
        <v>11400</v>
      </c>
      <c r="F350" s="358">
        <v>5687.9</v>
      </c>
      <c r="G350" s="434">
        <f t="shared" si="28"/>
        <v>49.8938596491228</v>
      </c>
    </row>
    <row r="351" spans="1:7" ht="25.5" customHeight="1">
      <c r="A351" s="364"/>
      <c r="B351" s="364">
        <v>85228</v>
      </c>
      <c r="C351" s="331" t="s">
        <v>204</v>
      </c>
      <c r="D351" s="482">
        <f aca="true" t="shared" si="36" ref="D351:F352">SUM(D352)</f>
        <v>1050000</v>
      </c>
      <c r="E351" s="482">
        <f t="shared" si="36"/>
        <v>1238000</v>
      </c>
      <c r="F351" s="482">
        <f t="shared" si="36"/>
        <v>457677.5</v>
      </c>
      <c r="G351" s="434">
        <f t="shared" si="28"/>
        <v>36.969103392568655</v>
      </c>
    </row>
    <row r="352" spans="1:7" ht="25.5" customHeight="1">
      <c r="A352" s="364"/>
      <c r="B352" s="364"/>
      <c r="C352" s="412" t="s">
        <v>327</v>
      </c>
      <c r="D352" s="482">
        <f t="shared" si="36"/>
        <v>1050000</v>
      </c>
      <c r="E352" s="482">
        <v>1238000</v>
      </c>
      <c r="F352" s="482">
        <f>SUM(F353)</f>
        <v>457677.5</v>
      </c>
      <c r="G352" s="434">
        <f t="shared" si="28"/>
        <v>36.969103392568655</v>
      </c>
    </row>
    <row r="353" spans="1:7" ht="25.5" customHeight="1">
      <c r="A353" s="364"/>
      <c r="B353" s="364"/>
      <c r="C353" s="331" t="s">
        <v>137</v>
      </c>
      <c r="D353" s="482">
        <v>1050000</v>
      </c>
      <c r="E353" s="482">
        <v>1018000</v>
      </c>
      <c r="F353" s="482">
        <v>457677.5</v>
      </c>
      <c r="G353" s="434">
        <f t="shared" si="28"/>
        <v>44.958497053045186</v>
      </c>
    </row>
    <row r="354" spans="1:7" ht="25.5" customHeight="1">
      <c r="A354" s="364"/>
      <c r="B354" s="364">
        <v>85295</v>
      </c>
      <c r="C354" s="331" t="s">
        <v>194</v>
      </c>
      <c r="D354" s="482">
        <f>SUM(D355,D360)</f>
        <v>4021522</v>
      </c>
      <c r="E354" s="482">
        <f>SUM(E355,E360)</f>
        <v>1282639</v>
      </c>
      <c r="F354" s="482">
        <f>SUM(F355,F360)</f>
        <v>592255.46</v>
      </c>
      <c r="G354" s="434">
        <f t="shared" si="28"/>
        <v>46.17475844723262</v>
      </c>
    </row>
    <row r="355" spans="1:7" ht="25.5" customHeight="1">
      <c r="A355" s="364"/>
      <c r="B355" s="364"/>
      <c r="C355" s="412" t="s">
        <v>327</v>
      </c>
      <c r="D355" s="482">
        <f>SUM(D356:D359)</f>
        <v>1121522</v>
      </c>
      <c r="E355" s="482">
        <f>SUM(E356:E359)</f>
        <v>1282639</v>
      </c>
      <c r="F355" s="482">
        <f>SUM(F356:F359)</f>
        <v>592255.46</v>
      </c>
      <c r="G355" s="434">
        <f t="shared" si="28"/>
        <v>46.17475844723262</v>
      </c>
    </row>
    <row r="356" spans="1:7" ht="25.5" customHeight="1">
      <c r="A356" s="364"/>
      <c r="B356" s="364"/>
      <c r="C356" s="331" t="s">
        <v>132</v>
      </c>
      <c r="D356" s="482">
        <v>0</v>
      </c>
      <c r="E356" s="482">
        <v>5000</v>
      </c>
      <c r="F356" s="482">
        <v>0</v>
      </c>
      <c r="G356" s="434">
        <f t="shared" si="28"/>
        <v>0</v>
      </c>
    </row>
    <row r="357" spans="1:7" ht="25.5" customHeight="1">
      <c r="A357" s="364"/>
      <c r="B357" s="364"/>
      <c r="C357" s="331" t="s">
        <v>137</v>
      </c>
      <c r="D357" s="358">
        <v>2391</v>
      </c>
      <c r="E357" s="482">
        <v>10641</v>
      </c>
      <c r="F357" s="482">
        <v>4591</v>
      </c>
      <c r="G357" s="434">
        <f t="shared" si="28"/>
        <v>43.144441311906775</v>
      </c>
    </row>
    <row r="358" spans="1:7" ht="25.5" customHeight="1">
      <c r="A358" s="364"/>
      <c r="B358" s="364"/>
      <c r="C358" s="331" t="s">
        <v>133</v>
      </c>
      <c r="D358" s="482">
        <v>691800</v>
      </c>
      <c r="E358" s="482">
        <v>691800</v>
      </c>
      <c r="F358" s="482">
        <v>322751.21</v>
      </c>
      <c r="G358" s="434">
        <f t="shared" si="28"/>
        <v>46.653832032379306</v>
      </c>
    </row>
    <row r="359" spans="1:7" ht="25.5" customHeight="1">
      <c r="A359" s="364"/>
      <c r="B359" s="364"/>
      <c r="C359" s="331" t="s">
        <v>134</v>
      </c>
      <c r="D359" s="482">
        <v>427331</v>
      </c>
      <c r="E359" s="482">
        <v>575198</v>
      </c>
      <c r="F359" s="482">
        <v>264913.25</v>
      </c>
      <c r="G359" s="434">
        <f t="shared" si="28"/>
        <v>46.05601027819986</v>
      </c>
    </row>
    <row r="360" spans="1:7" ht="25.5" customHeight="1">
      <c r="A360" s="364"/>
      <c r="B360" s="364"/>
      <c r="C360" s="412" t="s">
        <v>329</v>
      </c>
      <c r="D360" s="482">
        <f>SUM(D361)</f>
        <v>2900000</v>
      </c>
      <c r="E360" s="482">
        <f>SUM(E361)</f>
        <v>0</v>
      </c>
      <c r="F360" s="482">
        <f>SUM(F361)</f>
        <v>0</v>
      </c>
      <c r="G360" s="490" t="s">
        <v>5</v>
      </c>
    </row>
    <row r="361" spans="1:7" ht="25.5" customHeight="1">
      <c r="A361" s="364"/>
      <c r="B361" s="364"/>
      <c r="C361" s="331" t="s">
        <v>77</v>
      </c>
      <c r="D361" s="482">
        <v>2900000</v>
      </c>
      <c r="E361" s="482">
        <v>0</v>
      </c>
      <c r="F361" s="482">
        <v>0</v>
      </c>
      <c r="G361" s="490" t="s">
        <v>5</v>
      </c>
    </row>
    <row r="362" spans="1:7" ht="25.5" customHeight="1">
      <c r="A362" s="480">
        <v>853</v>
      </c>
      <c r="B362" s="480"/>
      <c r="C362" s="413" t="s">
        <v>184</v>
      </c>
      <c r="D362" s="481">
        <f>SUM(D363,D367)</f>
        <v>1579975</v>
      </c>
      <c r="E362" s="481">
        <f>SUM(E363,E367)</f>
        <v>1623082</v>
      </c>
      <c r="F362" s="481">
        <f>SUM(F363,F367)</f>
        <v>752454.7199999999</v>
      </c>
      <c r="G362" s="347">
        <f t="shared" si="28"/>
        <v>46.35962446752535</v>
      </c>
    </row>
    <row r="363" spans="1:7" ht="25.5" customHeight="1">
      <c r="A363" s="364"/>
      <c r="B363" s="364"/>
      <c r="C363" s="412" t="s">
        <v>327</v>
      </c>
      <c r="D363" s="482">
        <f>SUM(D364:D366)</f>
        <v>1579975</v>
      </c>
      <c r="E363" s="482">
        <f>SUM(E364:E366)</f>
        <v>1592082</v>
      </c>
      <c r="F363" s="482">
        <f>SUM(F364:F366)</f>
        <v>724154.8799999999</v>
      </c>
      <c r="G363" s="434">
        <f t="shared" si="28"/>
        <v>45.48477276924178</v>
      </c>
    </row>
    <row r="364" spans="1:7" ht="25.5" customHeight="1">
      <c r="A364" s="364"/>
      <c r="B364" s="364" t="s">
        <v>350</v>
      </c>
      <c r="C364" s="331" t="s">
        <v>132</v>
      </c>
      <c r="D364" s="482">
        <f>SUM(D371,D380)</f>
        <v>843629</v>
      </c>
      <c r="E364" s="482">
        <f>SUM(E371,E380)</f>
        <v>843629</v>
      </c>
      <c r="F364" s="482">
        <f>SUM(F371,F380)</f>
        <v>455820.45999999996</v>
      </c>
      <c r="G364" s="434">
        <f t="shared" si="28"/>
        <v>54.030914062935246</v>
      </c>
    </row>
    <row r="365" spans="1:7" ht="25.5" customHeight="1">
      <c r="A365" s="364"/>
      <c r="B365" s="364"/>
      <c r="C365" s="331" t="s">
        <v>137</v>
      </c>
      <c r="D365" s="482">
        <f>SUM(D372,D377,D381)</f>
        <v>501346</v>
      </c>
      <c r="E365" s="482">
        <f>SUM(E372,E377,E381)</f>
        <v>502953</v>
      </c>
      <c r="F365" s="482">
        <f>SUM(F372,F377,F381)</f>
        <v>190334.41999999998</v>
      </c>
      <c r="G365" s="434">
        <f t="shared" si="28"/>
        <v>37.843380991862055</v>
      </c>
    </row>
    <row r="366" spans="1:7" ht="25.5" customHeight="1">
      <c r="A366" s="364"/>
      <c r="B366" s="364"/>
      <c r="C366" s="331" t="s">
        <v>133</v>
      </c>
      <c r="D366" s="358">
        <f>SUM(D382)</f>
        <v>235000</v>
      </c>
      <c r="E366" s="358">
        <f>SUM(E382)</f>
        <v>245500</v>
      </c>
      <c r="F366" s="358">
        <f>SUM(F382)</f>
        <v>78000</v>
      </c>
      <c r="G366" s="434">
        <f t="shared" si="28"/>
        <v>31.771894093686353</v>
      </c>
    </row>
    <row r="367" spans="1:7" ht="25.5" customHeight="1">
      <c r="A367" s="364"/>
      <c r="B367" s="364"/>
      <c r="C367" s="412" t="s">
        <v>329</v>
      </c>
      <c r="D367" s="358">
        <f>SUM(D368)</f>
        <v>0</v>
      </c>
      <c r="E367" s="358">
        <f>SUM(E368)</f>
        <v>31000</v>
      </c>
      <c r="F367" s="358">
        <f>SUM(F368)</f>
        <v>28299.84</v>
      </c>
      <c r="G367" s="434">
        <f t="shared" si="28"/>
        <v>91.2898064516129</v>
      </c>
    </row>
    <row r="368" spans="1:7" ht="25.5" customHeight="1">
      <c r="A368" s="364"/>
      <c r="B368" s="364"/>
      <c r="C368" s="331" t="s">
        <v>330</v>
      </c>
      <c r="D368" s="358">
        <f>SUM(D374)</f>
        <v>0</v>
      </c>
      <c r="E368" s="358">
        <f>SUM(E374)</f>
        <v>31000</v>
      </c>
      <c r="F368" s="358">
        <f>SUM(F374)</f>
        <v>28299.84</v>
      </c>
      <c r="G368" s="434">
        <f t="shared" si="28"/>
        <v>91.2898064516129</v>
      </c>
    </row>
    <row r="369" spans="1:7" ht="25.5" customHeight="1">
      <c r="A369" s="364"/>
      <c r="B369" s="364">
        <v>85305</v>
      </c>
      <c r="C369" s="331" t="s">
        <v>306</v>
      </c>
      <c r="D369" s="482">
        <f>SUM(D370,D373)</f>
        <v>1070265</v>
      </c>
      <c r="E369" s="482">
        <f>SUM(E370,E373)</f>
        <v>1102872</v>
      </c>
      <c r="F369" s="482">
        <f>SUM(F370,F373)</f>
        <v>621047.07</v>
      </c>
      <c r="G369" s="434">
        <f t="shared" si="28"/>
        <v>56.31179955606815</v>
      </c>
    </row>
    <row r="370" spans="1:7" ht="25.5" customHeight="1">
      <c r="A370" s="364"/>
      <c r="B370" s="364"/>
      <c r="C370" s="412" t="s">
        <v>327</v>
      </c>
      <c r="D370" s="482">
        <f>SUM(D371:D372)</f>
        <v>1070265</v>
      </c>
      <c r="E370" s="482">
        <f>SUM(E371:E372)</f>
        <v>1071872</v>
      </c>
      <c r="F370" s="482">
        <f>SUM(F371:F372)</f>
        <v>592747.23</v>
      </c>
      <c r="G370" s="434">
        <f t="shared" si="28"/>
        <v>55.30018789556962</v>
      </c>
    </row>
    <row r="371" spans="1:7" ht="25.5" customHeight="1">
      <c r="A371" s="364"/>
      <c r="B371" s="364"/>
      <c r="C371" s="331" t="s">
        <v>132</v>
      </c>
      <c r="D371" s="482">
        <v>815619</v>
      </c>
      <c r="E371" s="482">
        <v>815619</v>
      </c>
      <c r="F371" s="482">
        <v>446181.48</v>
      </c>
      <c r="G371" s="434">
        <f t="shared" si="28"/>
        <v>54.704645183596746</v>
      </c>
    </row>
    <row r="372" spans="1:7" ht="25.5" customHeight="1">
      <c r="A372" s="364"/>
      <c r="B372" s="364"/>
      <c r="C372" s="331" t="s">
        <v>137</v>
      </c>
      <c r="D372" s="482">
        <v>254646</v>
      </c>
      <c r="E372" s="482">
        <v>256253</v>
      </c>
      <c r="F372" s="482">
        <v>146565.75</v>
      </c>
      <c r="G372" s="434">
        <f t="shared" si="28"/>
        <v>57.19572063546573</v>
      </c>
    </row>
    <row r="373" spans="1:7" ht="25.5" customHeight="1">
      <c r="A373" s="364"/>
      <c r="B373" s="364"/>
      <c r="C373" s="412" t="s">
        <v>329</v>
      </c>
      <c r="D373" s="482">
        <f>SUM(D374)</f>
        <v>0</v>
      </c>
      <c r="E373" s="482">
        <f>SUM(E374)</f>
        <v>31000</v>
      </c>
      <c r="F373" s="482">
        <f>SUM(F374)</f>
        <v>28299.84</v>
      </c>
      <c r="G373" s="434">
        <f t="shared" si="28"/>
        <v>91.2898064516129</v>
      </c>
    </row>
    <row r="374" spans="1:7" ht="25.5" customHeight="1">
      <c r="A374" s="364"/>
      <c r="B374" s="364"/>
      <c r="C374" s="331" t="s">
        <v>330</v>
      </c>
      <c r="D374" s="482">
        <v>0</v>
      </c>
      <c r="E374" s="482">
        <v>31000</v>
      </c>
      <c r="F374" s="482">
        <v>28299.84</v>
      </c>
      <c r="G374" s="434">
        <f t="shared" si="28"/>
        <v>91.2898064516129</v>
      </c>
    </row>
    <row r="375" spans="1:7" ht="25.5" customHeight="1">
      <c r="A375" s="364"/>
      <c r="B375" s="364">
        <v>85334</v>
      </c>
      <c r="C375" s="331" t="s">
        <v>408</v>
      </c>
      <c r="D375" s="482">
        <f aca="true" t="shared" si="37" ref="D375:F376">SUM(D376)</f>
        <v>9000</v>
      </c>
      <c r="E375" s="482">
        <f t="shared" si="37"/>
        <v>9000</v>
      </c>
      <c r="F375" s="482">
        <f t="shared" si="37"/>
        <v>0</v>
      </c>
      <c r="G375" s="434">
        <f t="shared" si="28"/>
        <v>0</v>
      </c>
    </row>
    <row r="376" spans="1:7" ht="25.5" customHeight="1">
      <c r="A376" s="364"/>
      <c r="B376" s="364"/>
      <c r="C376" s="412" t="s">
        <v>327</v>
      </c>
      <c r="D376" s="482">
        <f t="shared" si="37"/>
        <v>9000</v>
      </c>
      <c r="E376" s="482">
        <f t="shared" si="37"/>
        <v>9000</v>
      </c>
      <c r="F376" s="482">
        <f t="shared" si="37"/>
        <v>0</v>
      </c>
      <c r="G376" s="434">
        <f t="shared" si="28"/>
        <v>0</v>
      </c>
    </row>
    <row r="377" spans="1:7" ht="25.5" customHeight="1">
      <c r="A377" s="364"/>
      <c r="B377" s="364"/>
      <c r="C377" s="331" t="s">
        <v>137</v>
      </c>
      <c r="D377" s="482">
        <v>9000</v>
      </c>
      <c r="E377" s="482">
        <v>9000</v>
      </c>
      <c r="F377" s="482">
        <v>0</v>
      </c>
      <c r="G377" s="434">
        <f t="shared" si="28"/>
        <v>0</v>
      </c>
    </row>
    <row r="378" spans="1:7" ht="25.5" customHeight="1">
      <c r="A378" s="364"/>
      <c r="B378" s="364">
        <v>85395</v>
      </c>
      <c r="C378" s="331" t="s">
        <v>194</v>
      </c>
      <c r="D378" s="482">
        <f>SUM(D379)</f>
        <v>500710</v>
      </c>
      <c r="E378" s="482">
        <f>SUM(E379)</f>
        <v>511210</v>
      </c>
      <c r="F378" s="482">
        <f>SUM(F379)</f>
        <v>131407.65</v>
      </c>
      <c r="G378" s="434">
        <f t="shared" si="28"/>
        <v>25.705218990238844</v>
      </c>
    </row>
    <row r="379" spans="1:7" ht="25.5" customHeight="1">
      <c r="A379" s="364"/>
      <c r="B379" s="364"/>
      <c r="C379" s="412" t="s">
        <v>327</v>
      </c>
      <c r="D379" s="482">
        <f>SUM(D380:D382)</f>
        <v>500710</v>
      </c>
      <c r="E379" s="482">
        <f>SUM(E380:E382)</f>
        <v>511210</v>
      </c>
      <c r="F379" s="482">
        <f>SUM(F380:F382)</f>
        <v>131407.65</v>
      </c>
      <c r="G379" s="434">
        <f t="shared" si="28"/>
        <v>25.705218990238844</v>
      </c>
    </row>
    <row r="380" spans="1:7" ht="25.5" customHeight="1">
      <c r="A380" s="364"/>
      <c r="B380" s="364"/>
      <c r="C380" s="331" t="s">
        <v>132</v>
      </c>
      <c r="D380" s="482">
        <v>28010</v>
      </c>
      <c r="E380" s="482">
        <v>28010</v>
      </c>
      <c r="F380" s="482">
        <v>9638.98</v>
      </c>
      <c r="G380" s="434">
        <f t="shared" si="28"/>
        <v>34.41263834344876</v>
      </c>
    </row>
    <row r="381" spans="1:7" ht="25.5" customHeight="1">
      <c r="A381" s="364"/>
      <c r="B381" s="364"/>
      <c r="C381" s="331" t="s">
        <v>137</v>
      </c>
      <c r="D381" s="482">
        <v>237700</v>
      </c>
      <c r="E381" s="482">
        <v>237700</v>
      </c>
      <c r="F381" s="482">
        <v>43768.67</v>
      </c>
      <c r="G381" s="434">
        <f t="shared" si="28"/>
        <v>18.413407656710138</v>
      </c>
    </row>
    <row r="382" spans="1:7" ht="25.5" customHeight="1">
      <c r="A382" s="364"/>
      <c r="B382" s="364"/>
      <c r="C382" s="331" t="s">
        <v>133</v>
      </c>
      <c r="D382" s="358">
        <v>235000</v>
      </c>
      <c r="E382" s="482">
        <v>245500</v>
      </c>
      <c r="F382" s="482">
        <v>78000</v>
      </c>
      <c r="G382" s="434">
        <f t="shared" si="28"/>
        <v>31.771894093686353</v>
      </c>
    </row>
    <row r="383" spans="1:7" ht="25.5" customHeight="1">
      <c r="A383" s="480">
        <v>854</v>
      </c>
      <c r="B383" s="480"/>
      <c r="C383" s="413" t="s">
        <v>11</v>
      </c>
      <c r="D383" s="481">
        <f>SUM(D384,D389)</f>
        <v>3055822</v>
      </c>
      <c r="E383" s="481">
        <f>SUM(E384,E389)</f>
        <v>3323066</v>
      </c>
      <c r="F383" s="481">
        <f>SUM(F384,F389)</f>
        <v>1812630.6900000002</v>
      </c>
      <c r="G383" s="347">
        <f t="shared" si="28"/>
        <v>54.54693617279946</v>
      </c>
    </row>
    <row r="384" spans="1:7" ht="25.5" customHeight="1">
      <c r="A384" s="364"/>
      <c r="B384" s="364"/>
      <c r="C384" s="412" t="s">
        <v>327</v>
      </c>
      <c r="D384" s="482">
        <f>SUM(D385:D388)</f>
        <v>3055822</v>
      </c>
      <c r="E384" s="482">
        <f>SUM(E385:E388)</f>
        <v>3315466</v>
      </c>
      <c r="F384" s="482">
        <f>SUM(F385:F388)</f>
        <v>1812630.6900000002</v>
      </c>
      <c r="G384" s="434">
        <f t="shared" si="28"/>
        <v>54.67197341188238</v>
      </c>
    </row>
    <row r="385" spans="1:7" ht="25.5" customHeight="1">
      <c r="A385" s="364"/>
      <c r="B385" s="364"/>
      <c r="C385" s="331" t="s">
        <v>132</v>
      </c>
      <c r="D385" s="482">
        <f>SUM(D393,D397,D404,D416)</f>
        <v>2428412</v>
      </c>
      <c r="E385" s="482">
        <f>SUM(E393,E397,E404,E416)</f>
        <v>2445034</v>
      </c>
      <c r="F385" s="482">
        <f>SUM(F393,F397,F404,F416)</f>
        <v>1248269.78</v>
      </c>
      <c r="G385" s="434">
        <f t="shared" si="28"/>
        <v>51.053268788900276</v>
      </c>
    </row>
    <row r="386" spans="1:7" ht="25.5" customHeight="1">
      <c r="A386" s="364"/>
      <c r="B386" s="364"/>
      <c r="C386" s="331" t="s">
        <v>137</v>
      </c>
      <c r="D386" s="482">
        <f>SUM(D394,D398,D405,D413,D417)</f>
        <v>341745</v>
      </c>
      <c r="E386" s="482">
        <f>SUM(E394,E398,E405,E413,E417)</f>
        <v>344657</v>
      </c>
      <c r="F386" s="482">
        <f>SUM(F394,F398,F405,F413,F417)</f>
        <v>189593.01000000004</v>
      </c>
      <c r="G386" s="434">
        <f t="shared" si="28"/>
        <v>55.009185944286656</v>
      </c>
    </row>
    <row r="387" spans="1:7" ht="25.5" customHeight="1">
      <c r="A387" s="364"/>
      <c r="B387" s="364"/>
      <c r="C387" s="331" t="s">
        <v>133</v>
      </c>
      <c r="D387" s="482">
        <f>SUM(D406,D409)</f>
        <v>55000</v>
      </c>
      <c r="E387" s="482">
        <f>SUM(E406,E409)</f>
        <v>55110</v>
      </c>
      <c r="F387" s="482">
        <f>SUM(F406,F409)</f>
        <v>55102.1</v>
      </c>
      <c r="G387" s="434">
        <f aca="true" t="shared" si="38" ref="G387:G452">F387/E387*100</f>
        <v>99.98566503356923</v>
      </c>
    </row>
    <row r="388" spans="1:7" ht="25.5" customHeight="1">
      <c r="A388" s="364"/>
      <c r="B388" s="364"/>
      <c r="C388" s="331" t="s">
        <v>134</v>
      </c>
      <c r="D388" s="482">
        <f>SUM(D399,D410,D418)</f>
        <v>230665</v>
      </c>
      <c r="E388" s="482">
        <f>SUM(E399,E410,E418)</f>
        <v>470665</v>
      </c>
      <c r="F388" s="482">
        <f>SUM(F399,F410,F418)</f>
        <v>319665.8</v>
      </c>
      <c r="G388" s="434">
        <f t="shared" si="38"/>
        <v>67.91790339200917</v>
      </c>
    </row>
    <row r="389" spans="1:7" ht="25.5" customHeight="1">
      <c r="A389" s="364"/>
      <c r="B389" s="364"/>
      <c r="C389" s="412" t="s">
        <v>329</v>
      </c>
      <c r="D389" s="482">
        <f>SUM(D390)</f>
        <v>0</v>
      </c>
      <c r="E389" s="482">
        <f>SUM(E390)</f>
        <v>7600</v>
      </c>
      <c r="F389" s="482">
        <f>SUM(F390)</f>
        <v>0</v>
      </c>
      <c r="G389" s="434">
        <f t="shared" si="38"/>
        <v>0</v>
      </c>
    </row>
    <row r="390" spans="1:7" ht="25.5" customHeight="1">
      <c r="A390" s="364"/>
      <c r="B390" s="364"/>
      <c r="C390" s="331" t="s">
        <v>76</v>
      </c>
      <c r="D390" s="482">
        <f>SUM(D401)</f>
        <v>0</v>
      </c>
      <c r="E390" s="482">
        <f>SUM(E401)</f>
        <v>7600</v>
      </c>
      <c r="F390" s="482">
        <f>SUM(F401)</f>
        <v>0</v>
      </c>
      <c r="G390" s="434">
        <f t="shared" si="38"/>
        <v>0</v>
      </c>
    </row>
    <row r="391" spans="1:7" ht="25.5" customHeight="1">
      <c r="A391" s="364"/>
      <c r="B391" s="364">
        <v>85401</v>
      </c>
      <c r="C391" s="331" t="s">
        <v>351</v>
      </c>
      <c r="D391" s="482">
        <f>SUM(D392)</f>
        <v>1085220</v>
      </c>
      <c r="E391" s="482">
        <f>SUM(E392)</f>
        <v>1083899</v>
      </c>
      <c r="F391" s="482">
        <f>SUM(F392)</f>
        <v>612820.34</v>
      </c>
      <c r="G391" s="434">
        <f t="shared" si="38"/>
        <v>56.538509584380094</v>
      </c>
    </row>
    <row r="392" spans="1:7" ht="25.5" customHeight="1">
      <c r="A392" s="364"/>
      <c r="B392" s="364"/>
      <c r="C392" s="412" t="s">
        <v>327</v>
      </c>
      <c r="D392" s="482">
        <f>SUM(D393:D394)</f>
        <v>1085220</v>
      </c>
      <c r="E392" s="482">
        <f>SUM(E393:E394)</f>
        <v>1083899</v>
      </c>
      <c r="F392" s="482">
        <f>SUM(F393:F394)</f>
        <v>612820.34</v>
      </c>
      <c r="G392" s="434">
        <f t="shared" si="38"/>
        <v>56.538509584380094</v>
      </c>
    </row>
    <row r="393" spans="1:7" ht="25.5" customHeight="1">
      <c r="A393" s="364"/>
      <c r="B393" s="364"/>
      <c r="C393" s="331" t="s">
        <v>132</v>
      </c>
      <c r="D393" s="482">
        <v>1029443</v>
      </c>
      <c r="E393" s="482">
        <v>1028122</v>
      </c>
      <c r="F393" s="482">
        <v>568149.11</v>
      </c>
      <c r="G393" s="434">
        <f t="shared" si="38"/>
        <v>55.26086495571537</v>
      </c>
    </row>
    <row r="394" spans="1:7" ht="25.5" customHeight="1">
      <c r="A394" s="364"/>
      <c r="B394" s="364"/>
      <c r="C394" s="331" t="s">
        <v>137</v>
      </c>
      <c r="D394" s="482">
        <v>55777</v>
      </c>
      <c r="E394" s="482">
        <v>55777</v>
      </c>
      <c r="F394" s="482">
        <v>44671.23</v>
      </c>
      <c r="G394" s="434">
        <f t="shared" si="38"/>
        <v>80.08897932839702</v>
      </c>
    </row>
    <row r="395" spans="1:7" ht="25.5" customHeight="1">
      <c r="A395" s="364"/>
      <c r="B395" s="364">
        <v>85407</v>
      </c>
      <c r="C395" s="331" t="s">
        <v>12</v>
      </c>
      <c r="D395" s="482">
        <f>SUM(D396,D400)</f>
        <v>1494551</v>
      </c>
      <c r="E395" s="482">
        <f>SUM(E396,E400)</f>
        <v>1530916</v>
      </c>
      <c r="F395" s="482">
        <f>SUM(F396,F400)</f>
        <v>799503.03</v>
      </c>
      <c r="G395" s="434">
        <f t="shared" si="38"/>
        <v>52.22383396606999</v>
      </c>
    </row>
    <row r="396" spans="1:7" ht="25.5" customHeight="1">
      <c r="A396" s="364"/>
      <c r="B396" s="364"/>
      <c r="C396" s="412" t="s">
        <v>327</v>
      </c>
      <c r="D396" s="482">
        <f>SUM(D397:D399)</f>
        <v>1494551</v>
      </c>
      <c r="E396" s="482">
        <f>SUM(E397:E399)</f>
        <v>1523316</v>
      </c>
      <c r="F396" s="482">
        <f>SUM(F397:F399)</f>
        <v>799503.03</v>
      </c>
      <c r="G396" s="434">
        <f t="shared" si="38"/>
        <v>52.48438472385244</v>
      </c>
    </row>
    <row r="397" spans="1:7" ht="25.5" customHeight="1">
      <c r="A397" s="364"/>
      <c r="B397" s="364"/>
      <c r="C397" s="331" t="s">
        <v>132</v>
      </c>
      <c r="D397" s="482">
        <v>1267969</v>
      </c>
      <c r="E397" s="482">
        <v>1267969</v>
      </c>
      <c r="F397" s="482">
        <v>663047.36</v>
      </c>
      <c r="G397" s="434">
        <f t="shared" si="38"/>
        <v>52.292079695954705</v>
      </c>
    </row>
    <row r="398" spans="1:7" ht="25.5" customHeight="1">
      <c r="A398" s="364"/>
      <c r="B398" s="364"/>
      <c r="C398" s="331" t="s">
        <v>137</v>
      </c>
      <c r="D398" s="482">
        <v>225082</v>
      </c>
      <c r="E398" s="482">
        <v>253847</v>
      </c>
      <c r="F398" s="482">
        <v>136455.67</v>
      </c>
      <c r="G398" s="434">
        <f t="shared" si="38"/>
        <v>53.75508475577809</v>
      </c>
    </row>
    <row r="399" spans="1:7" ht="25.5" customHeight="1">
      <c r="A399" s="364"/>
      <c r="B399" s="364"/>
      <c r="C399" s="331" t="s">
        <v>134</v>
      </c>
      <c r="D399" s="482">
        <v>1500</v>
      </c>
      <c r="E399" s="482">
        <v>1500</v>
      </c>
      <c r="F399" s="357">
        <v>0</v>
      </c>
      <c r="G399" s="434">
        <f t="shared" si="38"/>
        <v>0</v>
      </c>
    </row>
    <row r="400" spans="1:7" ht="25.5" customHeight="1">
      <c r="A400" s="364"/>
      <c r="B400" s="364"/>
      <c r="C400" s="412" t="s">
        <v>329</v>
      </c>
      <c r="D400" s="482">
        <f>SUM(D401)</f>
        <v>0</v>
      </c>
      <c r="E400" s="482">
        <f>SUM(E401)</f>
        <v>7600</v>
      </c>
      <c r="F400" s="482">
        <f>SUM(F401)</f>
        <v>0</v>
      </c>
      <c r="G400" s="434">
        <f t="shared" si="38"/>
        <v>0</v>
      </c>
    </row>
    <row r="401" spans="1:7" ht="25.5" customHeight="1">
      <c r="A401" s="364"/>
      <c r="B401" s="364"/>
      <c r="C401" s="331" t="s">
        <v>76</v>
      </c>
      <c r="D401" s="482">
        <v>0</v>
      </c>
      <c r="E401" s="482">
        <v>7600</v>
      </c>
      <c r="F401" s="357">
        <v>0</v>
      </c>
      <c r="G401" s="434">
        <f t="shared" si="38"/>
        <v>0</v>
      </c>
    </row>
    <row r="402" spans="1:7" ht="38.25" customHeight="1">
      <c r="A402" s="364"/>
      <c r="B402" s="364">
        <v>85412</v>
      </c>
      <c r="C402" s="331" t="s">
        <v>352</v>
      </c>
      <c r="D402" s="482">
        <f>SUM(D403)</f>
        <v>80000</v>
      </c>
      <c r="E402" s="482">
        <f>SUM(E403)</f>
        <v>79890</v>
      </c>
      <c r="F402" s="482">
        <f>SUM(F403)</f>
        <v>76622.22</v>
      </c>
      <c r="G402" s="434">
        <f t="shared" si="38"/>
        <v>95.90965076980848</v>
      </c>
    </row>
    <row r="403" spans="1:7" ht="25.5" customHeight="1">
      <c r="A403" s="364"/>
      <c r="B403" s="364"/>
      <c r="C403" s="412" t="s">
        <v>327</v>
      </c>
      <c r="D403" s="482">
        <f>SUM(D404:D406)</f>
        <v>80000</v>
      </c>
      <c r="E403" s="482">
        <f>SUM(E404:E406)</f>
        <v>79890</v>
      </c>
      <c r="F403" s="482">
        <f>SUM(F404:F406)</f>
        <v>76622.22</v>
      </c>
      <c r="G403" s="434">
        <f t="shared" si="38"/>
        <v>95.90965076980848</v>
      </c>
    </row>
    <row r="404" spans="1:7" ht="25.5" customHeight="1">
      <c r="A404" s="364"/>
      <c r="B404" s="364"/>
      <c r="C404" s="331" t="s">
        <v>132</v>
      </c>
      <c r="D404" s="357">
        <v>0</v>
      </c>
      <c r="E404" s="482">
        <v>17943</v>
      </c>
      <c r="F404" s="482">
        <v>17073.31</v>
      </c>
      <c r="G404" s="434">
        <f t="shared" si="38"/>
        <v>95.15304018280109</v>
      </c>
    </row>
    <row r="405" spans="1:7" ht="25.5" customHeight="1">
      <c r="A405" s="364"/>
      <c r="B405" s="364"/>
      <c r="C405" s="331" t="s">
        <v>137</v>
      </c>
      <c r="D405" s="482">
        <v>25000</v>
      </c>
      <c r="E405" s="482">
        <v>6947</v>
      </c>
      <c r="F405" s="482">
        <v>4548.91</v>
      </c>
      <c r="G405" s="434">
        <f t="shared" si="38"/>
        <v>65.4802072837196</v>
      </c>
    </row>
    <row r="406" spans="1:7" ht="25.5" customHeight="1">
      <c r="A406" s="364"/>
      <c r="B406" s="364"/>
      <c r="C406" s="331" t="s">
        <v>133</v>
      </c>
      <c r="D406" s="482">
        <v>55000</v>
      </c>
      <c r="E406" s="482">
        <v>55000</v>
      </c>
      <c r="F406" s="482">
        <v>55000</v>
      </c>
      <c r="G406" s="434">
        <f t="shared" si="38"/>
        <v>100</v>
      </c>
    </row>
    <row r="407" spans="1:7" ht="25.5" customHeight="1">
      <c r="A407" s="364"/>
      <c r="B407" s="364">
        <v>85415</v>
      </c>
      <c r="C407" s="331" t="s">
        <v>323</v>
      </c>
      <c r="D407" s="482">
        <f>SUM(D408)</f>
        <v>220000</v>
      </c>
      <c r="E407" s="482">
        <f>SUM(E408)</f>
        <v>460110</v>
      </c>
      <c r="F407" s="482">
        <f>SUM(F408)</f>
        <v>319767.89999999997</v>
      </c>
      <c r="G407" s="434">
        <f t="shared" si="38"/>
        <v>69.49814174871226</v>
      </c>
    </row>
    <row r="408" spans="1:7" ht="25.5" customHeight="1">
      <c r="A408" s="364"/>
      <c r="B408" s="364"/>
      <c r="C408" s="412" t="s">
        <v>327</v>
      </c>
      <c r="D408" s="482">
        <f>SUM(D409:D410)</f>
        <v>220000</v>
      </c>
      <c r="E408" s="482">
        <f>SUM(E409:E410)</f>
        <v>460110</v>
      </c>
      <c r="F408" s="482">
        <f>SUM(F409:F410)</f>
        <v>319767.89999999997</v>
      </c>
      <c r="G408" s="434">
        <f t="shared" si="38"/>
        <v>69.49814174871226</v>
      </c>
    </row>
    <row r="409" spans="1:7" ht="25.5" customHeight="1">
      <c r="A409" s="364"/>
      <c r="B409" s="364"/>
      <c r="C409" s="331" t="s">
        <v>133</v>
      </c>
      <c r="D409" s="482">
        <v>0</v>
      </c>
      <c r="E409" s="482">
        <v>110</v>
      </c>
      <c r="F409" s="482">
        <v>102.1</v>
      </c>
      <c r="G409" s="434">
        <f t="shared" si="38"/>
        <v>92.81818181818181</v>
      </c>
    </row>
    <row r="410" spans="1:7" ht="25.5" customHeight="1">
      <c r="A410" s="364"/>
      <c r="B410" s="364"/>
      <c r="C410" s="331" t="s">
        <v>134</v>
      </c>
      <c r="D410" s="482">
        <v>220000</v>
      </c>
      <c r="E410" s="482">
        <v>460000</v>
      </c>
      <c r="F410" s="482">
        <v>319665.8</v>
      </c>
      <c r="G410" s="434">
        <f t="shared" si="38"/>
        <v>69.4925652173913</v>
      </c>
    </row>
    <row r="411" spans="1:7" ht="25.5" customHeight="1">
      <c r="A411" s="364"/>
      <c r="B411" s="364">
        <v>85446</v>
      </c>
      <c r="C411" s="331" t="s">
        <v>345</v>
      </c>
      <c r="D411" s="482">
        <f aca="true" t="shared" si="39" ref="D411:F412">SUM(D412)</f>
        <v>15886</v>
      </c>
      <c r="E411" s="482">
        <f t="shared" si="39"/>
        <v>15886</v>
      </c>
      <c r="F411" s="482">
        <f t="shared" si="39"/>
        <v>3917.2</v>
      </c>
      <c r="G411" s="434">
        <f t="shared" si="38"/>
        <v>24.658189600906457</v>
      </c>
    </row>
    <row r="412" spans="1:7" ht="25.5" customHeight="1">
      <c r="A412" s="364"/>
      <c r="B412" s="364"/>
      <c r="C412" s="412" t="s">
        <v>327</v>
      </c>
      <c r="D412" s="482">
        <f t="shared" si="39"/>
        <v>15886</v>
      </c>
      <c r="E412" s="482">
        <f t="shared" si="39"/>
        <v>15886</v>
      </c>
      <c r="F412" s="482">
        <f t="shared" si="39"/>
        <v>3917.2</v>
      </c>
      <c r="G412" s="434">
        <f t="shared" si="38"/>
        <v>24.658189600906457</v>
      </c>
    </row>
    <row r="413" spans="1:7" ht="25.5" customHeight="1">
      <c r="A413" s="364"/>
      <c r="B413" s="364"/>
      <c r="C413" s="331" t="s">
        <v>137</v>
      </c>
      <c r="D413" s="482">
        <v>15886</v>
      </c>
      <c r="E413" s="482">
        <v>15886</v>
      </c>
      <c r="F413" s="482">
        <v>3917.2</v>
      </c>
      <c r="G413" s="434">
        <f t="shared" si="38"/>
        <v>24.658189600906457</v>
      </c>
    </row>
    <row r="414" spans="1:7" ht="25.5" customHeight="1">
      <c r="A414" s="364"/>
      <c r="B414" s="364">
        <v>85495</v>
      </c>
      <c r="C414" s="331" t="s">
        <v>194</v>
      </c>
      <c r="D414" s="482">
        <f>SUM(D415)</f>
        <v>160165</v>
      </c>
      <c r="E414" s="482">
        <f>SUM(E415)</f>
        <v>152365</v>
      </c>
      <c r="F414" s="482">
        <f>SUM(F415)</f>
        <v>0</v>
      </c>
      <c r="G414" s="434">
        <f t="shared" si="38"/>
        <v>0</v>
      </c>
    </row>
    <row r="415" spans="1:7" ht="25.5" customHeight="1">
      <c r="A415" s="364"/>
      <c r="B415" s="364"/>
      <c r="C415" s="412" t="s">
        <v>327</v>
      </c>
      <c r="D415" s="482">
        <f>SUM(D416:D418)</f>
        <v>160165</v>
      </c>
      <c r="E415" s="482">
        <f>SUM(E416:E418)</f>
        <v>152365</v>
      </c>
      <c r="F415" s="482">
        <f>SUM(F416:F418)</f>
        <v>0</v>
      </c>
      <c r="G415" s="434">
        <f t="shared" si="38"/>
        <v>0</v>
      </c>
    </row>
    <row r="416" spans="1:7" ht="25.5" customHeight="1">
      <c r="A416" s="364"/>
      <c r="B416" s="364"/>
      <c r="C416" s="331" t="s">
        <v>132</v>
      </c>
      <c r="D416" s="482">
        <v>131000</v>
      </c>
      <c r="E416" s="482">
        <v>131000</v>
      </c>
      <c r="F416" s="357">
        <v>0</v>
      </c>
      <c r="G416" s="434">
        <f t="shared" si="38"/>
        <v>0</v>
      </c>
    </row>
    <row r="417" spans="1:7" ht="25.5" customHeight="1">
      <c r="A417" s="364"/>
      <c r="B417" s="364"/>
      <c r="C417" s="331" t="s">
        <v>137</v>
      </c>
      <c r="D417" s="482">
        <v>20000</v>
      </c>
      <c r="E417" s="482">
        <v>12200</v>
      </c>
      <c r="F417" s="357">
        <v>0</v>
      </c>
      <c r="G417" s="434">
        <f t="shared" si="38"/>
        <v>0</v>
      </c>
    </row>
    <row r="418" spans="1:7" ht="25.5" customHeight="1">
      <c r="A418" s="364"/>
      <c r="B418" s="364"/>
      <c r="C418" s="331" t="s">
        <v>134</v>
      </c>
      <c r="D418" s="482">
        <v>9165</v>
      </c>
      <c r="E418" s="482">
        <v>9165</v>
      </c>
      <c r="F418" s="482">
        <v>0</v>
      </c>
      <c r="G418" s="434">
        <f t="shared" si="38"/>
        <v>0</v>
      </c>
    </row>
    <row r="419" spans="1:7" ht="25.5" customHeight="1">
      <c r="A419" s="480">
        <v>900</v>
      </c>
      <c r="B419" s="480"/>
      <c r="C419" s="413" t="s">
        <v>307</v>
      </c>
      <c r="D419" s="481">
        <f>SUM(D420,D424)</f>
        <v>21271960</v>
      </c>
      <c r="E419" s="481">
        <f>SUM(E420,E424)</f>
        <v>29669039</v>
      </c>
      <c r="F419" s="481">
        <f>SUM(F420,F424)</f>
        <v>9132331.3</v>
      </c>
      <c r="G419" s="347">
        <f t="shared" si="38"/>
        <v>30.78067779681034</v>
      </c>
    </row>
    <row r="420" spans="1:7" ht="25.5" customHeight="1">
      <c r="A420" s="364"/>
      <c r="B420" s="364"/>
      <c r="C420" s="412" t="s">
        <v>327</v>
      </c>
      <c r="D420" s="482">
        <f>SUM(D421:D423)</f>
        <v>10516960</v>
      </c>
      <c r="E420" s="482">
        <f>SUM(E421:E423)</f>
        <v>10538816</v>
      </c>
      <c r="F420" s="482">
        <f>SUM(F421:F423)</f>
        <v>4811622.39</v>
      </c>
      <c r="G420" s="434">
        <f t="shared" si="38"/>
        <v>45.65619506024206</v>
      </c>
    </row>
    <row r="421" spans="1:7" ht="25.5" customHeight="1">
      <c r="A421" s="364"/>
      <c r="B421" s="364"/>
      <c r="C421" s="331" t="s">
        <v>132</v>
      </c>
      <c r="D421" s="482">
        <f>SUM(D455)</f>
        <v>35460</v>
      </c>
      <c r="E421" s="482">
        <f>SUM(E455)</f>
        <v>35460</v>
      </c>
      <c r="F421" s="482">
        <f>SUM(F455)</f>
        <v>9675.19</v>
      </c>
      <c r="G421" s="434">
        <f t="shared" si="38"/>
        <v>27.284799774393687</v>
      </c>
    </row>
    <row r="422" spans="1:7" ht="25.5" customHeight="1">
      <c r="A422" s="364"/>
      <c r="B422" s="364"/>
      <c r="C422" s="331" t="s">
        <v>137</v>
      </c>
      <c r="D422" s="482">
        <f>SUM(D430,D436,D439,D442,D447,D450,D456)</f>
        <v>10469000</v>
      </c>
      <c r="E422" s="482">
        <f>SUM(E430,E436,E439,E442,E447,E450,E456)</f>
        <v>10490856</v>
      </c>
      <c r="F422" s="482">
        <f>SUM(F430,F436,F439,F442,F447,F450,F456)</f>
        <v>4789647.199999999</v>
      </c>
      <c r="G422" s="434">
        <f t="shared" si="38"/>
        <v>45.65544699117021</v>
      </c>
    </row>
    <row r="423" spans="1:7" ht="25.5" customHeight="1">
      <c r="A423" s="364"/>
      <c r="B423" s="364"/>
      <c r="C423" s="331" t="s">
        <v>134</v>
      </c>
      <c r="D423" s="482">
        <f>SUM(D457)</f>
        <v>12500</v>
      </c>
      <c r="E423" s="482">
        <f>SUM(E457)</f>
        <v>12500</v>
      </c>
      <c r="F423" s="482">
        <f>SUM(F457)</f>
        <v>12300</v>
      </c>
      <c r="G423" s="434">
        <f t="shared" si="38"/>
        <v>98.4</v>
      </c>
    </row>
    <row r="424" spans="1:7" ht="25.5" customHeight="1">
      <c r="A424" s="364"/>
      <c r="B424" s="364"/>
      <c r="C424" s="412" t="s">
        <v>329</v>
      </c>
      <c r="D424" s="482">
        <f>SUM(D425:D427)</f>
        <v>10755000</v>
      </c>
      <c r="E424" s="482">
        <f>SUM(E425:E427)</f>
        <v>19130223</v>
      </c>
      <c r="F424" s="482">
        <f>SUM(F425:F427)</f>
        <v>4320708.91</v>
      </c>
      <c r="G424" s="434">
        <f t="shared" si="38"/>
        <v>22.585773882510413</v>
      </c>
    </row>
    <row r="425" spans="1:7" ht="25.5" customHeight="1">
      <c r="A425" s="364"/>
      <c r="B425" s="364"/>
      <c r="C425" s="331" t="s">
        <v>330</v>
      </c>
      <c r="D425" s="482">
        <f>SUM(D432,D444,D452,D459)</f>
        <v>10705000</v>
      </c>
      <c r="E425" s="482">
        <f>SUM(E432,E444,E452,E459)</f>
        <v>13986689</v>
      </c>
      <c r="F425" s="482">
        <f>SUM(F432,F444,F452,F459)</f>
        <v>1006330.24</v>
      </c>
      <c r="G425" s="434">
        <f t="shared" si="38"/>
        <v>7.194913964269885</v>
      </c>
    </row>
    <row r="426" spans="1:7" ht="25.5" customHeight="1">
      <c r="A426" s="364"/>
      <c r="B426" s="364"/>
      <c r="C426" s="331" t="s">
        <v>77</v>
      </c>
      <c r="D426" s="482">
        <f>SUM(D460)</f>
        <v>50000</v>
      </c>
      <c r="E426" s="482">
        <f>SUM(E460)</f>
        <v>127534</v>
      </c>
      <c r="F426" s="482">
        <f>SUM(F460)</f>
        <v>115424.67</v>
      </c>
      <c r="G426" s="434">
        <f t="shared" si="38"/>
        <v>90.5050182696379</v>
      </c>
    </row>
    <row r="427" spans="1:7" ht="25.5" customHeight="1">
      <c r="A427" s="364"/>
      <c r="B427" s="364"/>
      <c r="C427" s="331" t="s">
        <v>135</v>
      </c>
      <c r="D427" s="482">
        <f>SUM(D433)</f>
        <v>0</v>
      </c>
      <c r="E427" s="482">
        <f>SUM(E433)</f>
        <v>5016000</v>
      </c>
      <c r="F427" s="482">
        <f>SUM(F433)</f>
        <v>3198954</v>
      </c>
      <c r="G427" s="434">
        <f t="shared" si="38"/>
        <v>63.775000000000006</v>
      </c>
    </row>
    <row r="428" spans="1:7" ht="25.5" customHeight="1">
      <c r="A428" s="364"/>
      <c r="B428" s="364">
        <v>90001</v>
      </c>
      <c r="C428" s="331" t="s">
        <v>353</v>
      </c>
      <c r="D428" s="482">
        <f>SUM(D429,D431)</f>
        <v>264500</v>
      </c>
      <c r="E428" s="482">
        <f>SUM(E429,E431)</f>
        <v>5294500</v>
      </c>
      <c r="F428" s="482">
        <f>SUM(F429,F431)</f>
        <v>3303649.06</v>
      </c>
      <c r="G428" s="434">
        <f t="shared" si="38"/>
        <v>62.39775351780149</v>
      </c>
    </row>
    <row r="429" spans="1:7" ht="25.5" customHeight="1">
      <c r="A429" s="364"/>
      <c r="B429" s="364"/>
      <c r="C429" s="412" t="s">
        <v>327</v>
      </c>
      <c r="D429" s="482">
        <f>SUM(D430)</f>
        <v>264500</v>
      </c>
      <c r="E429" s="482">
        <f>SUM(E430)</f>
        <v>264500</v>
      </c>
      <c r="F429" s="482">
        <f>SUM(F430)</f>
        <v>104695.06</v>
      </c>
      <c r="G429" s="434">
        <f t="shared" si="38"/>
        <v>39.58225330812854</v>
      </c>
    </row>
    <row r="430" spans="1:7" ht="25.5" customHeight="1">
      <c r="A430" s="364"/>
      <c r="B430" s="364"/>
      <c r="C430" s="331" t="s">
        <v>137</v>
      </c>
      <c r="D430" s="482">
        <v>264500</v>
      </c>
      <c r="E430" s="482">
        <v>264500</v>
      </c>
      <c r="F430" s="482">
        <v>104695.06</v>
      </c>
      <c r="G430" s="434">
        <f t="shared" si="38"/>
        <v>39.58225330812854</v>
      </c>
    </row>
    <row r="431" spans="1:7" ht="25.5" customHeight="1">
      <c r="A431" s="364"/>
      <c r="B431" s="364"/>
      <c r="C431" s="412" t="s">
        <v>329</v>
      </c>
      <c r="D431" s="482">
        <f>SUM(D432:D433)</f>
        <v>0</v>
      </c>
      <c r="E431" s="482">
        <f>SUM(E432:E433)</f>
        <v>5030000</v>
      </c>
      <c r="F431" s="482">
        <f>SUM(F432:F433)</f>
        <v>3198954</v>
      </c>
      <c r="G431" s="434">
        <f t="shared" si="38"/>
        <v>63.59749502982107</v>
      </c>
    </row>
    <row r="432" spans="1:7" ht="25.5" customHeight="1">
      <c r="A432" s="364"/>
      <c r="B432" s="364"/>
      <c r="C432" s="331" t="s">
        <v>330</v>
      </c>
      <c r="D432" s="482">
        <v>0</v>
      </c>
      <c r="E432" s="482">
        <v>14000</v>
      </c>
      <c r="F432" s="482">
        <v>0</v>
      </c>
      <c r="G432" s="434">
        <f t="shared" si="38"/>
        <v>0</v>
      </c>
    </row>
    <row r="433" spans="1:7" ht="25.5" customHeight="1">
      <c r="A433" s="364"/>
      <c r="B433" s="364"/>
      <c r="C433" s="331" t="s">
        <v>135</v>
      </c>
      <c r="D433" s="482">
        <v>0</v>
      </c>
      <c r="E433" s="482">
        <v>5016000</v>
      </c>
      <c r="F433" s="482">
        <v>3198954</v>
      </c>
      <c r="G433" s="434">
        <f t="shared" si="38"/>
        <v>63.775000000000006</v>
      </c>
    </row>
    <row r="434" spans="1:7" ht="25.5" customHeight="1">
      <c r="A434" s="364"/>
      <c r="B434" s="364">
        <v>90002</v>
      </c>
      <c r="C434" s="331" t="s">
        <v>354</v>
      </c>
      <c r="D434" s="482">
        <f>SUM(D435)</f>
        <v>6550000</v>
      </c>
      <c r="E434" s="482">
        <f>SUM(E435)</f>
        <v>6550000</v>
      </c>
      <c r="F434" s="482">
        <f>SUM(F435)</f>
        <v>3218124.38</v>
      </c>
      <c r="G434" s="434">
        <f t="shared" si="38"/>
        <v>49.13166992366412</v>
      </c>
    </row>
    <row r="435" spans="1:7" ht="25.5" customHeight="1">
      <c r="A435" s="364"/>
      <c r="B435" s="364"/>
      <c r="C435" s="412" t="s">
        <v>327</v>
      </c>
      <c r="D435" s="482">
        <f>SUM(D436:D436)</f>
        <v>6550000</v>
      </c>
      <c r="E435" s="482">
        <f>SUM(E436:E436)</f>
        <v>6550000</v>
      </c>
      <c r="F435" s="482">
        <f>SUM(F436:F436)</f>
        <v>3218124.38</v>
      </c>
      <c r="G435" s="434">
        <f t="shared" si="38"/>
        <v>49.13166992366412</v>
      </c>
    </row>
    <row r="436" spans="1:7" ht="25.5" customHeight="1">
      <c r="A436" s="364"/>
      <c r="B436" s="364"/>
      <c r="C436" s="331" t="s">
        <v>137</v>
      </c>
      <c r="D436" s="482">
        <v>6550000</v>
      </c>
      <c r="E436" s="482">
        <v>6550000</v>
      </c>
      <c r="F436" s="482">
        <v>3218124.38</v>
      </c>
      <c r="G436" s="434">
        <f t="shared" si="38"/>
        <v>49.13166992366412</v>
      </c>
    </row>
    <row r="437" spans="1:7" ht="25.5" customHeight="1">
      <c r="A437" s="364"/>
      <c r="B437" s="364">
        <v>90003</v>
      </c>
      <c r="C437" s="331" t="s">
        <v>355</v>
      </c>
      <c r="D437" s="482">
        <f aca="true" t="shared" si="40" ref="D437:F438">SUM(D438)</f>
        <v>118600</v>
      </c>
      <c r="E437" s="482">
        <f t="shared" si="40"/>
        <v>118600</v>
      </c>
      <c r="F437" s="482">
        <f t="shared" si="40"/>
        <v>45763.73</v>
      </c>
      <c r="G437" s="434">
        <f t="shared" si="38"/>
        <v>38.58661888701518</v>
      </c>
    </row>
    <row r="438" spans="1:7" ht="25.5" customHeight="1">
      <c r="A438" s="364"/>
      <c r="B438" s="364"/>
      <c r="C438" s="412" t="s">
        <v>327</v>
      </c>
      <c r="D438" s="482">
        <f t="shared" si="40"/>
        <v>118600</v>
      </c>
      <c r="E438" s="482">
        <f t="shared" si="40"/>
        <v>118600</v>
      </c>
      <c r="F438" s="482">
        <f t="shared" si="40"/>
        <v>45763.73</v>
      </c>
      <c r="G438" s="434">
        <f t="shared" si="38"/>
        <v>38.58661888701518</v>
      </c>
    </row>
    <row r="439" spans="1:7" ht="25.5" customHeight="1">
      <c r="A439" s="364"/>
      <c r="B439" s="364"/>
      <c r="C439" s="331" t="s">
        <v>137</v>
      </c>
      <c r="D439" s="482">
        <v>118600</v>
      </c>
      <c r="E439" s="482">
        <v>118600</v>
      </c>
      <c r="F439" s="482">
        <v>45763.73</v>
      </c>
      <c r="G439" s="434">
        <f t="shared" si="38"/>
        <v>38.58661888701518</v>
      </c>
    </row>
    <row r="440" spans="1:7" ht="25.5" customHeight="1">
      <c r="A440" s="364"/>
      <c r="B440" s="364">
        <v>90004</v>
      </c>
      <c r="C440" s="331" t="s">
        <v>356</v>
      </c>
      <c r="D440" s="482">
        <f>SUM(D441,D443)</f>
        <v>3292600</v>
      </c>
      <c r="E440" s="482">
        <f>SUM(E441,E443)</f>
        <v>4809789</v>
      </c>
      <c r="F440" s="482">
        <f>SUM(F441,F443)</f>
        <v>383740.14999999997</v>
      </c>
      <c r="G440" s="491">
        <f>SUM(G441)</f>
        <v>30.936360294117645</v>
      </c>
    </row>
    <row r="441" spans="1:7" ht="25.5" customHeight="1">
      <c r="A441" s="364"/>
      <c r="B441" s="364"/>
      <c r="C441" s="412" t="s">
        <v>327</v>
      </c>
      <c r="D441" s="482">
        <f>SUM(D442)</f>
        <v>1004600</v>
      </c>
      <c r="E441" s="482">
        <f>SUM(E442)</f>
        <v>1033600</v>
      </c>
      <c r="F441" s="482">
        <f>SUM(F442)</f>
        <v>319758.22</v>
      </c>
      <c r="G441" s="434">
        <f t="shared" si="38"/>
        <v>30.936360294117645</v>
      </c>
    </row>
    <row r="442" spans="1:7" ht="25.5" customHeight="1">
      <c r="A442" s="364"/>
      <c r="B442" s="364"/>
      <c r="C442" s="331" t="s">
        <v>137</v>
      </c>
      <c r="D442" s="482">
        <v>1004600</v>
      </c>
      <c r="E442" s="482">
        <v>1033600</v>
      </c>
      <c r="F442" s="482">
        <v>319758.22</v>
      </c>
      <c r="G442" s="434">
        <f t="shared" si="38"/>
        <v>30.936360294117645</v>
      </c>
    </row>
    <row r="443" spans="1:7" ht="25.5" customHeight="1">
      <c r="A443" s="364"/>
      <c r="B443" s="364"/>
      <c r="C443" s="412" t="s">
        <v>329</v>
      </c>
      <c r="D443" s="482">
        <f>SUM(D444)</f>
        <v>2288000</v>
      </c>
      <c r="E443" s="482">
        <f>SUM(E444)</f>
        <v>3776189</v>
      </c>
      <c r="F443" s="482">
        <f>SUM(F444)</f>
        <v>63981.93</v>
      </c>
      <c r="G443" s="434">
        <f t="shared" si="38"/>
        <v>1.6943518981703511</v>
      </c>
    </row>
    <row r="444" spans="1:7" ht="25.5" customHeight="1">
      <c r="A444" s="364"/>
      <c r="B444" s="364"/>
      <c r="C444" s="331" t="s">
        <v>330</v>
      </c>
      <c r="D444" s="482">
        <v>2288000</v>
      </c>
      <c r="E444" s="482">
        <v>3776189</v>
      </c>
      <c r="F444" s="482">
        <v>63981.93</v>
      </c>
      <c r="G444" s="434">
        <f t="shared" si="38"/>
        <v>1.6943518981703511</v>
      </c>
    </row>
    <row r="445" spans="1:7" ht="25.5" customHeight="1">
      <c r="A445" s="364"/>
      <c r="B445" s="364">
        <v>90013</v>
      </c>
      <c r="C445" s="331" t="s">
        <v>357</v>
      </c>
      <c r="D445" s="482">
        <f aca="true" t="shared" si="41" ref="D445:F446">SUM(D446)</f>
        <v>202800</v>
      </c>
      <c r="E445" s="482">
        <f t="shared" si="41"/>
        <v>202800</v>
      </c>
      <c r="F445" s="482">
        <f t="shared" si="41"/>
        <v>77752.04</v>
      </c>
      <c r="G445" s="434">
        <f t="shared" si="38"/>
        <v>38.339270216962525</v>
      </c>
    </row>
    <row r="446" spans="1:7" ht="25.5" customHeight="1">
      <c r="A446" s="364"/>
      <c r="B446" s="364"/>
      <c r="C446" s="412" t="s">
        <v>327</v>
      </c>
      <c r="D446" s="482">
        <f t="shared" si="41"/>
        <v>202800</v>
      </c>
      <c r="E446" s="482">
        <f t="shared" si="41"/>
        <v>202800</v>
      </c>
      <c r="F446" s="482">
        <f t="shared" si="41"/>
        <v>77752.04</v>
      </c>
      <c r="G446" s="434">
        <f t="shared" si="38"/>
        <v>38.339270216962525</v>
      </c>
    </row>
    <row r="447" spans="1:7" ht="25.5" customHeight="1">
      <c r="A447" s="364"/>
      <c r="B447" s="364"/>
      <c r="C447" s="331" t="s">
        <v>137</v>
      </c>
      <c r="D447" s="482">
        <v>202800</v>
      </c>
      <c r="E447" s="482">
        <v>202800</v>
      </c>
      <c r="F447" s="482">
        <v>77752.04</v>
      </c>
      <c r="G447" s="434">
        <f t="shared" si="38"/>
        <v>38.339270216962525</v>
      </c>
    </row>
    <row r="448" spans="1:7" ht="25.5" customHeight="1">
      <c r="A448" s="364"/>
      <c r="B448" s="364">
        <v>90015</v>
      </c>
      <c r="C448" s="331" t="s">
        <v>358</v>
      </c>
      <c r="D448" s="482">
        <f>SUM(D449,D451)</f>
        <v>2336200</v>
      </c>
      <c r="E448" s="482">
        <f>SUM(E449,E451)</f>
        <v>2609700</v>
      </c>
      <c r="F448" s="482">
        <f>SUM(F449,F451)</f>
        <v>770225.5</v>
      </c>
      <c r="G448" s="434">
        <f t="shared" si="38"/>
        <v>29.513947963367436</v>
      </c>
    </row>
    <row r="449" spans="1:7" ht="25.5" customHeight="1">
      <c r="A449" s="364"/>
      <c r="B449" s="364"/>
      <c r="C449" s="412" t="s">
        <v>327</v>
      </c>
      <c r="D449" s="482">
        <f>SUM(D450:D450)</f>
        <v>1762200</v>
      </c>
      <c r="E449" s="482">
        <f>SUM(E450:E450)</f>
        <v>1762200</v>
      </c>
      <c r="F449" s="482">
        <f>SUM(F450:F450)</f>
        <v>755205.29</v>
      </c>
      <c r="G449" s="434">
        <f t="shared" si="38"/>
        <v>42.855821700147544</v>
      </c>
    </row>
    <row r="450" spans="1:7" ht="25.5" customHeight="1">
      <c r="A450" s="364"/>
      <c r="B450" s="364"/>
      <c r="C450" s="331" t="s">
        <v>137</v>
      </c>
      <c r="D450" s="482">
        <v>1762200</v>
      </c>
      <c r="E450" s="482">
        <v>1762200</v>
      </c>
      <c r="F450" s="482">
        <v>755205.29</v>
      </c>
      <c r="G450" s="434">
        <f t="shared" si="38"/>
        <v>42.855821700147544</v>
      </c>
    </row>
    <row r="451" spans="1:7" ht="25.5" customHeight="1">
      <c r="A451" s="364"/>
      <c r="B451" s="364"/>
      <c r="C451" s="412" t="s">
        <v>329</v>
      </c>
      <c r="D451" s="482">
        <f>SUM(D452)</f>
        <v>574000</v>
      </c>
      <c r="E451" s="482">
        <f>SUM(E452)</f>
        <v>847500</v>
      </c>
      <c r="F451" s="482">
        <f>SUM(F452)</f>
        <v>15020.21</v>
      </c>
      <c r="G451" s="434">
        <f t="shared" si="38"/>
        <v>1.7722961651917404</v>
      </c>
    </row>
    <row r="452" spans="1:7" ht="25.5" customHeight="1">
      <c r="A452" s="364"/>
      <c r="B452" s="364"/>
      <c r="C452" s="331" t="s">
        <v>330</v>
      </c>
      <c r="D452" s="482">
        <v>574000</v>
      </c>
      <c r="E452" s="482">
        <v>847500</v>
      </c>
      <c r="F452" s="482">
        <v>15020.21</v>
      </c>
      <c r="G452" s="434">
        <f t="shared" si="38"/>
        <v>1.7722961651917404</v>
      </c>
    </row>
    <row r="453" spans="1:7" ht="25.5" customHeight="1">
      <c r="A453" s="364"/>
      <c r="B453" s="364">
        <v>90095</v>
      </c>
      <c r="C453" s="331" t="s">
        <v>194</v>
      </c>
      <c r="D453" s="482">
        <f>SUM(D454,D458)</f>
        <v>8507260</v>
      </c>
      <c r="E453" s="482">
        <f>SUM(E454,E458)</f>
        <v>10083650</v>
      </c>
      <c r="F453" s="482">
        <f>SUM(F454,F458)</f>
        <v>1333076.44</v>
      </c>
      <c r="G453" s="434">
        <f aca="true" t="shared" si="42" ref="G453:G505">F453/E453*100</f>
        <v>13.220177614256743</v>
      </c>
    </row>
    <row r="454" spans="1:7" ht="25.5" customHeight="1">
      <c r="A454" s="364"/>
      <c r="B454" s="364"/>
      <c r="C454" s="412" t="s">
        <v>327</v>
      </c>
      <c r="D454" s="482">
        <f>SUM(D455:D457)</f>
        <v>614260</v>
      </c>
      <c r="E454" s="482">
        <f>SUM(E455:E457)</f>
        <v>607116</v>
      </c>
      <c r="F454" s="482">
        <f>SUM(F455:F457)</f>
        <v>290323.67</v>
      </c>
      <c r="G454" s="434">
        <f t="shared" si="42"/>
        <v>47.820131572878985</v>
      </c>
    </row>
    <row r="455" spans="1:7" ht="25.5" customHeight="1">
      <c r="A455" s="364"/>
      <c r="B455" s="364"/>
      <c r="C455" s="331" t="s">
        <v>132</v>
      </c>
      <c r="D455" s="482">
        <v>35460</v>
      </c>
      <c r="E455" s="482">
        <v>35460</v>
      </c>
      <c r="F455" s="482">
        <v>9675.19</v>
      </c>
      <c r="G455" s="434">
        <f t="shared" si="42"/>
        <v>27.284799774393687</v>
      </c>
    </row>
    <row r="456" spans="1:7" ht="25.5" customHeight="1">
      <c r="A456" s="364"/>
      <c r="B456" s="364"/>
      <c r="C456" s="331" t="s">
        <v>137</v>
      </c>
      <c r="D456" s="482">
        <v>566300</v>
      </c>
      <c r="E456" s="482">
        <v>559156</v>
      </c>
      <c r="F456" s="482">
        <v>268348.48</v>
      </c>
      <c r="G456" s="434">
        <f t="shared" si="42"/>
        <v>47.99170177910994</v>
      </c>
    </row>
    <row r="457" spans="1:7" ht="25.5" customHeight="1">
      <c r="A457" s="364"/>
      <c r="B457" s="364"/>
      <c r="C457" s="331" t="s">
        <v>134</v>
      </c>
      <c r="D457" s="482">
        <v>12500</v>
      </c>
      <c r="E457" s="482">
        <v>12500</v>
      </c>
      <c r="F457" s="482">
        <v>12300</v>
      </c>
      <c r="G457" s="434">
        <f t="shared" si="42"/>
        <v>98.4</v>
      </c>
    </row>
    <row r="458" spans="1:7" ht="25.5" customHeight="1">
      <c r="A458" s="364"/>
      <c r="B458" s="364"/>
      <c r="C458" s="412" t="s">
        <v>329</v>
      </c>
      <c r="D458" s="482">
        <f>SUM(D459:D460)</f>
        <v>7893000</v>
      </c>
      <c r="E458" s="482">
        <f>SUM(E459:E460)</f>
        <v>9476534</v>
      </c>
      <c r="F458" s="482">
        <f>SUM(F459:F460)</f>
        <v>1042752.77</v>
      </c>
      <c r="G458" s="434">
        <f t="shared" si="42"/>
        <v>11.003524811919632</v>
      </c>
    </row>
    <row r="459" spans="1:7" ht="25.5" customHeight="1">
      <c r="A459" s="364"/>
      <c r="B459" s="364"/>
      <c r="C459" s="331" t="s">
        <v>330</v>
      </c>
      <c r="D459" s="482">
        <v>7843000</v>
      </c>
      <c r="E459" s="482">
        <v>9349000</v>
      </c>
      <c r="F459" s="482">
        <v>927328.1</v>
      </c>
      <c r="G459" s="434">
        <f t="shared" si="42"/>
        <v>9.919008450101614</v>
      </c>
    </row>
    <row r="460" spans="1:7" ht="25.5" customHeight="1">
      <c r="A460" s="364"/>
      <c r="B460" s="364"/>
      <c r="C460" s="331" t="s">
        <v>77</v>
      </c>
      <c r="D460" s="482">
        <v>50000</v>
      </c>
      <c r="E460" s="482">
        <v>127534</v>
      </c>
      <c r="F460" s="482">
        <v>115424.67</v>
      </c>
      <c r="G460" s="434">
        <f t="shared" si="42"/>
        <v>90.5050182696379</v>
      </c>
    </row>
    <row r="461" spans="1:7" ht="25.5" customHeight="1">
      <c r="A461" s="480">
        <v>921</v>
      </c>
      <c r="B461" s="480"/>
      <c r="C461" s="413" t="s">
        <v>359</v>
      </c>
      <c r="D461" s="481">
        <f>SUM(D462,D467)</f>
        <v>5054922</v>
      </c>
      <c r="E461" s="481">
        <f>SUM(E462,E467)</f>
        <v>5430422</v>
      </c>
      <c r="F461" s="481">
        <f>SUM(F462,F467)</f>
        <v>2599661.75</v>
      </c>
      <c r="G461" s="347">
        <f t="shared" si="42"/>
        <v>47.87218654461845</v>
      </c>
    </row>
    <row r="462" spans="1:7" ht="25.5" customHeight="1">
      <c r="A462" s="364"/>
      <c r="B462" s="364"/>
      <c r="C462" s="412" t="s">
        <v>327</v>
      </c>
      <c r="D462" s="482">
        <f>SUM(D463:D466)</f>
        <v>5008922</v>
      </c>
      <c r="E462" s="482">
        <f>SUM(E463:E466)</f>
        <v>5384422</v>
      </c>
      <c r="F462" s="482">
        <f>SUM(F463:F466)</f>
        <v>2587661.75</v>
      </c>
      <c r="G462" s="434">
        <f t="shared" si="42"/>
        <v>48.05830133670801</v>
      </c>
    </row>
    <row r="463" spans="1:7" ht="25.5" customHeight="1">
      <c r="A463" s="364"/>
      <c r="B463" s="364"/>
      <c r="C463" s="331" t="s">
        <v>132</v>
      </c>
      <c r="D463" s="482">
        <f>SUM(D491)</f>
        <v>4500</v>
      </c>
      <c r="E463" s="482">
        <f>SUM(E491)</f>
        <v>10532</v>
      </c>
      <c r="F463" s="482">
        <f>SUM(F491)</f>
        <v>6032</v>
      </c>
      <c r="G463" s="434">
        <f t="shared" si="42"/>
        <v>57.273072540827954</v>
      </c>
    </row>
    <row r="464" spans="1:7" ht="25.5" customHeight="1">
      <c r="A464" s="364"/>
      <c r="B464" s="364"/>
      <c r="C464" s="331" t="s">
        <v>137</v>
      </c>
      <c r="D464" s="482">
        <f>SUM(D487,D492)</f>
        <v>172500</v>
      </c>
      <c r="E464" s="482">
        <f>SUM(E487,E492)</f>
        <v>139868</v>
      </c>
      <c r="F464" s="482">
        <f>SUM(F487,F492)</f>
        <v>39101.8</v>
      </c>
      <c r="G464" s="434">
        <f t="shared" si="42"/>
        <v>27.95621586066863</v>
      </c>
    </row>
    <row r="465" spans="1:7" ht="25.5" customHeight="1">
      <c r="A465" s="364"/>
      <c r="B465" s="364"/>
      <c r="C465" s="331" t="s">
        <v>133</v>
      </c>
      <c r="D465" s="482">
        <f>SUM(D471,D474,D477,D482,D488)</f>
        <v>4810822</v>
      </c>
      <c r="E465" s="482">
        <f>SUM(E471,E474,E477,E482,E488)</f>
        <v>5212922</v>
      </c>
      <c r="F465" s="482">
        <f>SUM(F471,F474,F477,F482,F488)</f>
        <v>2541634</v>
      </c>
      <c r="G465" s="434">
        <f t="shared" si="42"/>
        <v>48.75641722626965</v>
      </c>
    </row>
    <row r="466" spans="1:7" ht="25.5" customHeight="1">
      <c r="A466" s="364"/>
      <c r="B466" s="364"/>
      <c r="C466" s="331" t="s">
        <v>134</v>
      </c>
      <c r="D466" s="482">
        <f>SUM(D493)</f>
        <v>21100</v>
      </c>
      <c r="E466" s="482">
        <f>SUM(E493)</f>
        <v>21100</v>
      </c>
      <c r="F466" s="482">
        <f>SUM(F493)</f>
        <v>893.95</v>
      </c>
      <c r="G466" s="434">
        <f t="shared" si="42"/>
        <v>4.236729857819905</v>
      </c>
    </row>
    <row r="467" spans="1:7" ht="25.5" customHeight="1">
      <c r="A467" s="364"/>
      <c r="B467" s="364"/>
      <c r="C467" s="412" t="s">
        <v>329</v>
      </c>
      <c r="D467" s="482">
        <f>SUM(D468)</f>
        <v>46000</v>
      </c>
      <c r="E467" s="482">
        <f>SUM(E468)</f>
        <v>46000</v>
      </c>
      <c r="F467" s="482">
        <f>SUM(F468)</f>
        <v>12000</v>
      </c>
      <c r="G467" s="434">
        <f t="shared" si="42"/>
        <v>26.08695652173913</v>
      </c>
    </row>
    <row r="468" spans="1:7" ht="25.5" customHeight="1">
      <c r="A468" s="364"/>
      <c r="B468" s="364"/>
      <c r="C468" s="331" t="s">
        <v>77</v>
      </c>
      <c r="D468" s="482">
        <f>SUM(D479,D484)</f>
        <v>46000</v>
      </c>
      <c r="E468" s="482">
        <f>SUM(E479,E484)</f>
        <v>46000</v>
      </c>
      <c r="F468" s="482">
        <f>SUM(F479,F484)</f>
        <v>12000</v>
      </c>
      <c r="G468" s="434">
        <f t="shared" si="42"/>
        <v>26.08695652173913</v>
      </c>
    </row>
    <row r="469" spans="1:7" ht="25.5" customHeight="1">
      <c r="A469" s="364"/>
      <c r="B469" s="364">
        <v>92105</v>
      </c>
      <c r="C469" s="331" t="s">
        <v>360</v>
      </c>
      <c r="D469" s="482">
        <f aca="true" t="shared" si="43" ref="D469:F470">SUM(D470)</f>
        <v>319000</v>
      </c>
      <c r="E469" s="482">
        <f t="shared" si="43"/>
        <v>319000</v>
      </c>
      <c r="F469" s="482">
        <f t="shared" si="43"/>
        <v>241800</v>
      </c>
      <c r="G469" s="434">
        <f t="shared" si="42"/>
        <v>75.79937304075234</v>
      </c>
    </row>
    <row r="470" spans="1:7" ht="25.5" customHeight="1">
      <c r="A470" s="364"/>
      <c r="B470" s="364"/>
      <c r="C470" s="412" t="s">
        <v>327</v>
      </c>
      <c r="D470" s="482">
        <f t="shared" si="43"/>
        <v>319000</v>
      </c>
      <c r="E470" s="482">
        <f t="shared" si="43"/>
        <v>319000</v>
      </c>
      <c r="F470" s="482">
        <f t="shared" si="43"/>
        <v>241800</v>
      </c>
      <c r="G470" s="434">
        <f t="shared" si="42"/>
        <v>75.79937304075234</v>
      </c>
    </row>
    <row r="471" spans="1:7" ht="25.5" customHeight="1">
      <c r="A471" s="364"/>
      <c r="B471" s="364"/>
      <c r="C471" s="331" t="s">
        <v>133</v>
      </c>
      <c r="D471" s="482">
        <v>319000</v>
      </c>
      <c r="E471" s="482">
        <v>319000</v>
      </c>
      <c r="F471" s="482">
        <v>241800</v>
      </c>
      <c r="G471" s="434">
        <f t="shared" si="42"/>
        <v>75.79937304075234</v>
      </c>
    </row>
    <row r="472" spans="1:7" ht="25.5" customHeight="1">
      <c r="A472" s="364"/>
      <c r="B472" s="364">
        <v>92114</v>
      </c>
      <c r="C472" s="331" t="s">
        <v>361</v>
      </c>
      <c r="D472" s="482">
        <f aca="true" t="shared" si="44" ref="D472:F473">SUM(D473)</f>
        <v>1626932</v>
      </c>
      <c r="E472" s="482">
        <f t="shared" si="44"/>
        <v>1918532</v>
      </c>
      <c r="F472" s="482">
        <f t="shared" si="44"/>
        <v>957780</v>
      </c>
      <c r="G472" s="434">
        <f t="shared" si="42"/>
        <v>49.92254494582316</v>
      </c>
    </row>
    <row r="473" spans="1:7" ht="25.5" customHeight="1">
      <c r="A473" s="364"/>
      <c r="B473" s="364"/>
      <c r="C473" s="412" t="s">
        <v>327</v>
      </c>
      <c r="D473" s="482">
        <f t="shared" si="44"/>
        <v>1626932</v>
      </c>
      <c r="E473" s="482">
        <f t="shared" si="44"/>
        <v>1918532</v>
      </c>
      <c r="F473" s="482">
        <f t="shared" si="44"/>
        <v>957780</v>
      </c>
      <c r="G473" s="434">
        <f t="shared" si="42"/>
        <v>49.92254494582316</v>
      </c>
    </row>
    <row r="474" spans="1:7" ht="25.5" customHeight="1">
      <c r="A474" s="364"/>
      <c r="B474" s="364"/>
      <c r="C474" s="331" t="s">
        <v>133</v>
      </c>
      <c r="D474" s="482">
        <v>1626932</v>
      </c>
      <c r="E474" s="482">
        <v>1918532</v>
      </c>
      <c r="F474" s="482">
        <v>957780</v>
      </c>
      <c r="G474" s="434">
        <f t="shared" si="42"/>
        <v>49.92254494582316</v>
      </c>
    </row>
    <row r="475" spans="1:7" ht="25.5" customHeight="1">
      <c r="A475" s="364"/>
      <c r="B475" s="364">
        <v>92116</v>
      </c>
      <c r="C475" s="331" t="s">
        <v>362</v>
      </c>
      <c r="D475" s="482">
        <f>SUM(D476,D478)</f>
        <v>2131105</v>
      </c>
      <c r="E475" s="482">
        <f>SUM(E476,E478)</f>
        <v>2134105</v>
      </c>
      <c r="F475" s="482">
        <f>SUM(F476,F478)</f>
        <v>1062054</v>
      </c>
      <c r="G475" s="434">
        <f t="shared" si="42"/>
        <v>49.76578003425324</v>
      </c>
    </row>
    <row r="476" spans="1:7" ht="25.5" customHeight="1">
      <c r="A476" s="364"/>
      <c r="B476" s="364"/>
      <c r="C476" s="412" t="s">
        <v>327</v>
      </c>
      <c r="D476" s="482">
        <f>SUM(D477)</f>
        <v>2100105</v>
      </c>
      <c r="E476" s="482">
        <f>SUM(E477)</f>
        <v>2103105</v>
      </c>
      <c r="F476" s="482">
        <f>SUM(F477)</f>
        <v>1050054</v>
      </c>
      <c r="G476" s="434">
        <f t="shared" si="42"/>
        <v>49.92874820800674</v>
      </c>
    </row>
    <row r="477" spans="1:7" ht="25.5" customHeight="1">
      <c r="A477" s="364"/>
      <c r="B477" s="364"/>
      <c r="C477" s="331" t="s">
        <v>133</v>
      </c>
      <c r="D477" s="482">
        <v>2100105</v>
      </c>
      <c r="E477" s="482">
        <v>2103105</v>
      </c>
      <c r="F477" s="482">
        <v>1050054</v>
      </c>
      <c r="G477" s="434">
        <f t="shared" si="42"/>
        <v>49.92874820800674</v>
      </c>
    </row>
    <row r="478" spans="1:7" ht="25.5" customHeight="1">
      <c r="A478" s="364"/>
      <c r="B478" s="364"/>
      <c r="C478" s="412" t="s">
        <v>329</v>
      </c>
      <c r="D478" s="482">
        <f>SUM(D479)</f>
        <v>31000</v>
      </c>
      <c r="E478" s="482">
        <f>SUM(E479)</f>
        <v>31000</v>
      </c>
      <c r="F478" s="482">
        <f>SUM(F479)</f>
        <v>12000</v>
      </c>
      <c r="G478" s="434">
        <f t="shared" si="42"/>
        <v>38.70967741935484</v>
      </c>
    </row>
    <row r="479" spans="1:7" ht="25.5" customHeight="1">
      <c r="A479" s="364"/>
      <c r="B479" s="364"/>
      <c r="C479" s="331" t="s">
        <v>77</v>
      </c>
      <c r="D479" s="482">
        <v>31000</v>
      </c>
      <c r="E479" s="482">
        <v>31000</v>
      </c>
      <c r="F479" s="482">
        <v>12000</v>
      </c>
      <c r="G479" s="434">
        <f t="shared" si="42"/>
        <v>38.70967741935484</v>
      </c>
    </row>
    <row r="480" spans="1:7" ht="25.5" customHeight="1">
      <c r="A480" s="364"/>
      <c r="B480" s="364">
        <v>92118</v>
      </c>
      <c r="C480" s="331" t="s">
        <v>363</v>
      </c>
      <c r="D480" s="482">
        <f>SUM(D481,D483)</f>
        <v>598285</v>
      </c>
      <c r="E480" s="482">
        <f>SUM(E481,E483)</f>
        <v>598285</v>
      </c>
      <c r="F480" s="482">
        <f>SUM(F481,F483)</f>
        <v>292000</v>
      </c>
      <c r="G480" s="434">
        <f t="shared" si="42"/>
        <v>48.806170972028376</v>
      </c>
    </row>
    <row r="481" spans="1:7" ht="25.5" customHeight="1">
      <c r="A481" s="364"/>
      <c r="B481" s="364"/>
      <c r="C481" s="412" t="s">
        <v>327</v>
      </c>
      <c r="D481" s="482">
        <f>SUM(D482)</f>
        <v>583285</v>
      </c>
      <c r="E481" s="482">
        <f>SUM(E482)</f>
        <v>583285</v>
      </c>
      <c r="F481" s="482">
        <f>SUM(F482)</f>
        <v>292000</v>
      </c>
      <c r="G481" s="434">
        <f t="shared" si="42"/>
        <v>50.06129079266568</v>
      </c>
    </row>
    <row r="482" spans="1:7" ht="25.5" customHeight="1">
      <c r="A482" s="364"/>
      <c r="B482" s="364"/>
      <c r="C482" s="331" t="s">
        <v>133</v>
      </c>
      <c r="D482" s="482">
        <v>583285</v>
      </c>
      <c r="E482" s="482">
        <v>583285</v>
      </c>
      <c r="F482" s="482">
        <v>292000</v>
      </c>
      <c r="G482" s="434">
        <f t="shared" si="42"/>
        <v>50.06129079266568</v>
      </c>
    </row>
    <row r="483" spans="1:7" ht="25.5" customHeight="1">
      <c r="A483" s="364"/>
      <c r="B483" s="364"/>
      <c r="C483" s="412" t="s">
        <v>329</v>
      </c>
      <c r="D483" s="482">
        <f>SUM(D484)</f>
        <v>15000</v>
      </c>
      <c r="E483" s="482">
        <f>SUM(E484)</f>
        <v>15000</v>
      </c>
      <c r="F483" s="482">
        <f>SUM(F484)</f>
        <v>0</v>
      </c>
      <c r="G483" s="434">
        <f t="shared" si="42"/>
        <v>0</v>
      </c>
    </row>
    <row r="484" spans="1:7" ht="25.5" customHeight="1">
      <c r="A484" s="364"/>
      <c r="B484" s="364"/>
      <c r="C484" s="331" t="s">
        <v>77</v>
      </c>
      <c r="D484" s="482">
        <v>15000</v>
      </c>
      <c r="E484" s="482">
        <v>15000</v>
      </c>
      <c r="F484" s="482">
        <v>0</v>
      </c>
      <c r="G484" s="434">
        <f t="shared" si="42"/>
        <v>0</v>
      </c>
    </row>
    <row r="485" spans="1:7" ht="25.5" customHeight="1">
      <c r="A485" s="364"/>
      <c r="B485" s="364">
        <v>92120</v>
      </c>
      <c r="C485" s="331" t="s">
        <v>364</v>
      </c>
      <c r="D485" s="482">
        <f>SUM(D486)</f>
        <v>213500</v>
      </c>
      <c r="E485" s="482">
        <f>SUM(E486)</f>
        <v>321000</v>
      </c>
      <c r="F485" s="482">
        <f>SUM(F486)</f>
        <v>2521.5</v>
      </c>
      <c r="G485" s="434">
        <f t="shared" si="42"/>
        <v>0.7855140186915888</v>
      </c>
    </row>
    <row r="486" spans="1:7" ht="25.5" customHeight="1">
      <c r="A486" s="364"/>
      <c r="B486" s="364"/>
      <c r="C486" s="412" t="s">
        <v>327</v>
      </c>
      <c r="D486" s="482">
        <f>SUM(D487:D488)</f>
        <v>213500</v>
      </c>
      <c r="E486" s="482">
        <f>SUM(E487:E488)</f>
        <v>321000</v>
      </c>
      <c r="F486" s="482">
        <f>SUM(F487:F488)</f>
        <v>2521.5</v>
      </c>
      <c r="G486" s="434">
        <f t="shared" si="42"/>
        <v>0.7855140186915888</v>
      </c>
    </row>
    <row r="487" spans="1:7" ht="25.5" customHeight="1">
      <c r="A487" s="364"/>
      <c r="B487" s="364"/>
      <c r="C487" s="331" t="s">
        <v>137</v>
      </c>
      <c r="D487" s="482">
        <v>32000</v>
      </c>
      <c r="E487" s="482">
        <v>32000</v>
      </c>
      <c r="F487" s="482">
        <v>2521.5</v>
      </c>
      <c r="G487" s="434">
        <f t="shared" si="42"/>
        <v>7.8796875</v>
      </c>
    </row>
    <row r="488" spans="1:7" ht="25.5" customHeight="1">
      <c r="A488" s="364"/>
      <c r="B488" s="364"/>
      <c r="C488" s="331" t="s">
        <v>133</v>
      </c>
      <c r="D488" s="482">
        <v>181500</v>
      </c>
      <c r="E488" s="482">
        <v>289000</v>
      </c>
      <c r="F488" s="482">
        <v>0</v>
      </c>
      <c r="G488" s="434">
        <f t="shared" si="42"/>
        <v>0</v>
      </c>
    </row>
    <row r="489" spans="1:7" ht="25.5" customHeight="1">
      <c r="A489" s="364"/>
      <c r="B489" s="364">
        <v>92195</v>
      </c>
      <c r="C489" s="331" t="s">
        <v>194</v>
      </c>
      <c r="D489" s="482">
        <f>SUM(D490)</f>
        <v>166100</v>
      </c>
      <c r="E489" s="482">
        <f>SUM(E490)</f>
        <v>139500</v>
      </c>
      <c r="F489" s="482">
        <f>SUM(F490)</f>
        <v>43506.25</v>
      </c>
      <c r="G489" s="434">
        <f t="shared" si="42"/>
        <v>31.18727598566308</v>
      </c>
    </row>
    <row r="490" spans="1:7" ht="25.5" customHeight="1">
      <c r="A490" s="364"/>
      <c r="B490" s="364"/>
      <c r="C490" s="412" t="s">
        <v>327</v>
      </c>
      <c r="D490" s="482">
        <f>SUM(D491:D493)</f>
        <v>166100</v>
      </c>
      <c r="E490" s="482">
        <f>SUM(E491:E493)</f>
        <v>139500</v>
      </c>
      <c r="F490" s="482">
        <f>SUM(F491:F493)</f>
        <v>43506.25</v>
      </c>
      <c r="G490" s="434">
        <f t="shared" si="42"/>
        <v>31.18727598566308</v>
      </c>
    </row>
    <row r="491" spans="1:7" ht="25.5" customHeight="1">
      <c r="A491" s="364"/>
      <c r="B491" s="364"/>
      <c r="C491" s="331" t="s">
        <v>132</v>
      </c>
      <c r="D491" s="482">
        <v>4500</v>
      </c>
      <c r="E491" s="482">
        <v>10532</v>
      </c>
      <c r="F491" s="482">
        <v>6032</v>
      </c>
      <c r="G491" s="434">
        <f t="shared" si="42"/>
        <v>57.273072540827954</v>
      </c>
    </row>
    <row r="492" spans="1:7" ht="25.5" customHeight="1">
      <c r="A492" s="364"/>
      <c r="B492" s="364"/>
      <c r="C492" s="331" t="s">
        <v>137</v>
      </c>
      <c r="D492" s="482">
        <v>140500</v>
      </c>
      <c r="E492" s="482">
        <v>107868</v>
      </c>
      <c r="F492" s="482">
        <v>36580.3</v>
      </c>
      <c r="G492" s="434">
        <f t="shared" si="42"/>
        <v>33.912096265806355</v>
      </c>
    </row>
    <row r="493" spans="1:7" ht="25.5" customHeight="1">
      <c r="A493" s="364"/>
      <c r="B493" s="364"/>
      <c r="C493" s="331" t="s">
        <v>134</v>
      </c>
      <c r="D493" s="482">
        <v>21100</v>
      </c>
      <c r="E493" s="482">
        <v>21100</v>
      </c>
      <c r="F493" s="482">
        <v>893.95</v>
      </c>
      <c r="G493" s="434">
        <f t="shared" si="42"/>
        <v>4.236729857819905</v>
      </c>
    </row>
    <row r="494" spans="1:7" ht="25.5" customHeight="1">
      <c r="A494" s="480">
        <v>926</v>
      </c>
      <c r="B494" s="480"/>
      <c r="C494" s="413" t="s">
        <v>365</v>
      </c>
      <c r="D494" s="481">
        <f>SUM(D495,D500)</f>
        <v>5254511</v>
      </c>
      <c r="E494" s="481">
        <f>SUM(E495,E500)</f>
        <v>6425946</v>
      </c>
      <c r="F494" s="481">
        <f>SUM(F495,F500)</f>
        <v>2976983.46</v>
      </c>
      <c r="G494" s="347">
        <f t="shared" si="42"/>
        <v>46.32755177214374</v>
      </c>
    </row>
    <row r="495" spans="1:7" ht="25.5" customHeight="1">
      <c r="A495" s="364"/>
      <c r="B495" s="364"/>
      <c r="C495" s="412" t="s">
        <v>327</v>
      </c>
      <c r="D495" s="482">
        <f>SUM(D496:D499)</f>
        <v>4694511</v>
      </c>
      <c r="E495" s="482">
        <f>SUM(E496:E499)</f>
        <v>5022446</v>
      </c>
      <c r="F495" s="482">
        <f>SUM(F496:F499)</f>
        <v>2791604.2199999997</v>
      </c>
      <c r="G495" s="434">
        <f t="shared" si="42"/>
        <v>55.582563157473466</v>
      </c>
    </row>
    <row r="496" spans="1:7" ht="25.5" customHeight="1">
      <c r="A496" s="364"/>
      <c r="B496" s="364"/>
      <c r="C496" s="331" t="s">
        <v>132</v>
      </c>
      <c r="D496" s="482">
        <f>SUM(D508)</f>
        <v>2642901</v>
      </c>
      <c r="E496" s="482">
        <f>SUM(E508)</f>
        <v>2715887</v>
      </c>
      <c r="F496" s="482">
        <f>SUM(F508)</f>
        <v>1468568.74</v>
      </c>
      <c r="G496" s="434">
        <f t="shared" si="42"/>
        <v>54.07326372562628</v>
      </c>
    </row>
    <row r="497" spans="1:7" ht="25.5" customHeight="1">
      <c r="A497" s="364"/>
      <c r="B497" s="364"/>
      <c r="C497" s="331" t="s">
        <v>137</v>
      </c>
      <c r="D497" s="482">
        <f>SUM(D509,D519)</f>
        <v>1731610</v>
      </c>
      <c r="E497" s="482">
        <f>SUM(E509,E519)</f>
        <v>1997759</v>
      </c>
      <c r="F497" s="482">
        <f>SUM(F509,F519)</f>
        <v>1121051.0799999998</v>
      </c>
      <c r="G497" s="434">
        <f t="shared" si="42"/>
        <v>56.11543134081738</v>
      </c>
    </row>
    <row r="498" spans="1:7" ht="25.5" customHeight="1">
      <c r="A498" s="364"/>
      <c r="B498" s="364"/>
      <c r="C498" s="331" t="s">
        <v>133</v>
      </c>
      <c r="D498" s="482">
        <f>SUM(D516)</f>
        <v>273600</v>
      </c>
      <c r="E498" s="482">
        <f>SUM(E516)</f>
        <v>262400</v>
      </c>
      <c r="F498" s="482">
        <f>SUM(F516)</f>
        <v>169500</v>
      </c>
      <c r="G498" s="434">
        <f t="shared" si="42"/>
        <v>64.59603658536585</v>
      </c>
    </row>
    <row r="499" spans="1:7" ht="25.5" customHeight="1">
      <c r="A499" s="364"/>
      <c r="B499" s="364"/>
      <c r="C499" s="331" t="s">
        <v>134</v>
      </c>
      <c r="D499" s="482">
        <f>SUM(D510,D520)</f>
        <v>46400</v>
      </c>
      <c r="E499" s="482">
        <f>SUM(E510,E520)</f>
        <v>46400</v>
      </c>
      <c r="F499" s="482">
        <f>SUM(F510,F520)</f>
        <v>32484.4</v>
      </c>
      <c r="G499" s="434">
        <f t="shared" si="42"/>
        <v>70.00948275862069</v>
      </c>
    </row>
    <row r="500" spans="1:7" ht="25.5" customHeight="1">
      <c r="A500" s="364"/>
      <c r="B500" s="364"/>
      <c r="C500" s="412" t="s">
        <v>329</v>
      </c>
      <c r="D500" s="482">
        <f>SUM(D501:D502)</f>
        <v>560000</v>
      </c>
      <c r="E500" s="482">
        <f>SUM(E501:E502)</f>
        <v>1403500</v>
      </c>
      <c r="F500" s="482">
        <f>SUM(F501:F502)</f>
        <v>185379.24</v>
      </c>
      <c r="G500" s="434">
        <f t="shared" si="42"/>
        <v>13.208353402208765</v>
      </c>
    </row>
    <row r="501" spans="1:7" ht="25.5" customHeight="1">
      <c r="A501" s="364"/>
      <c r="B501" s="364"/>
      <c r="C501" s="331" t="s">
        <v>330</v>
      </c>
      <c r="D501" s="482">
        <f>SUM(D504,D512,D522)</f>
        <v>485000</v>
      </c>
      <c r="E501" s="482">
        <f>SUM(E504,E512,E522)</f>
        <v>1325000</v>
      </c>
      <c r="F501" s="482">
        <f>SUM(F504,F512,F522)</f>
        <v>185379.24</v>
      </c>
      <c r="G501" s="434">
        <f t="shared" si="42"/>
        <v>13.990886037735848</v>
      </c>
    </row>
    <row r="502" spans="1:7" ht="25.5" customHeight="1">
      <c r="A502" s="364"/>
      <c r="B502" s="364"/>
      <c r="C502" s="331" t="s">
        <v>76</v>
      </c>
      <c r="D502" s="482">
        <f>SUM(D513)</f>
        <v>75000</v>
      </c>
      <c r="E502" s="482">
        <f>SUM(E513)</f>
        <v>78500</v>
      </c>
      <c r="F502" s="482">
        <f>SUM(F513)</f>
        <v>0</v>
      </c>
      <c r="G502" s="434">
        <f t="shared" si="42"/>
        <v>0</v>
      </c>
    </row>
    <row r="503" spans="1:7" ht="25.5" customHeight="1">
      <c r="A503" s="364"/>
      <c r="B503" s="364">
        <v>92601</v>
      </c>
      <c r="C503" s="331" t="s">
        <v>431</v>
      </c>
      <c r="D503" s="482">
        <f aca="true" t="shared" si="45" ref="D503:F504">SUM(D504)</f>
        <v>0</v>
      </c>
      <c r="E503" s="482">
        <f t="shared" si="45"/>
        <v>990000</v>
      </c>
      <c r="F503" s="482">
        <f t="shared" si="45"/>
        <v>25500</v>
      </c>
      <c r="G503" s="434">
        <f t="shared" si="42"/>
        <v>2.5757575757575757</v>
      </c>
    </row>
    <row r="504" spans="1:7" ht="25.5" customHeight="1">
      <c r="A504" s="364"/>
      <c r="B504" s="364"/>
      <c r="C504" s="412" t="s">
        <v>329</v>
      </c>
      <c r="D504" s="482">
        <f t="shared" si="45"/>
        <v>0</v>
      </c>
      <c r="E504" s="482">
        <f t="shared" si="45"/>
        <v>990000</v>
      </c>
      <c r="F504" s="482">
        <f t="shared" si="45"/>
        <v>25500</v>
      </c>
      <c r="G504" s="434">
        <f t="shared" si="42"/>
        <v>2.5757575757575757</v>
      </c>
    </row>
    <row r="505" spans="1:7" ht="25.5" customHeight="1">
      <c r="A505" s="364"/>
      <c r="B505" s="364"/>
      <c r="C505" s="331" t="s">
        <v>330</v>
      </c>
      <c r="D505" s="482">
        <v>0</v>
      </c>
      <c r="E505" s="482">
        <v>990000</v>
      </c>
      <c r="F505" s="482">
        <v>25500</v>
      </c>
      <c r="G505" s="434">
        <f t="shared" si="42"/>
        <v>2.5757575757575757</v>
      </c>
    </row>
    <row r="506" spans="1:7" ht="25.5" customHeight="1">
      <c r="A506" s="364"/>
      <c r="B506" s="364">
        <v>92604</v>
      </c>
      <c r="C506" s="331" t="s">
        <v>312</v>
      </c>
      <c r="D506" s="482">
        <f>SUM(D507,D511)</f>
        <v>4550011</v>
      </c>
      <c r="E506" s="482">
        <f>SUM(E507,E511)</f>
        <v>5033411</v>
      </c>
      <c r="F506" s="482">
        <f>SUM(F507,F511)</f>
        <v>2721672.2399999998</v>
      </c>
      <c r="G506" s="434">
        <f aca="true" t="shared" si="46" ref="G506:G523">F506/E506*100</f>
        <v>54.07212405265535</v>
      </c>
    </row>
    <row r="507" spans="1:7" ht="25.5" customHeight="1">
      <c r="A507" s="364"/>
      <c r="B507" s="364"/>
      <c r="C507" s="412" t="s">
        <v>327</v>
      </c>
      <c r="D507" s="482">
        <f>SUM(D508:D510)</f>
        <v>4350011</v>
      </c>
      <c r="E507" s="482">
        <f>SUM(E508:E510)</f>
        <v>4679911</v>
      </c>
      <c r="F507" s="482">
        <f>SUM(F508:F510)</f>
        <v>2563068.8</v>
      </c>
      <c r="G507" s="434">
        <f t="shared" si="46"/>
        <v>54.7674688685319</v>
      </c>
    </row>
    <row r="508" spans="1:7" ht="25.5" customHeight="1">
      <c r="A508" s="364"/>
      <c r="B508" s="364"/>
      <c r="C508" s="331" t="s">
        <v>132</v>
      </c>
      <c r="D508" s="482">
        <v>2642901</v>
      </c>
      <c r="E508" s="482">
        <v>2715887</v>
      </c>
      <c r="F508" s="482">
        <v>1468568.74</v>
      </c>
      <c r="G508" s="434">
        <f t="shared" si="46"/>
        <v>54.07326372562628</v>
      </c>
    </row>
    <row r="509" spans="1:7" ht="25.5" customHeight="1">
      <c r="A509" s="364"/>
      <c r="B509" s="364"/>
      <c r="C509" s="331" t="s">
        <v>137</v>
      </c>
      <c r="D509" s="482">
        <v>1681110</v>
      </c>
      <c r="E509" s="482">
        <v>1938024</v>
      </c>
      <c r="F509" s="482">
        <v>1081015.66</v>
      </c>
      <c r="G509" s="434">
        <f t="shared" si="46"/>
        <v>55.77927105133889</v>
      </c>
    </row>
    <row r="510" spans="1:7" ht="25.5" customHeight="1">
      <c r="A510" s="364"/>
      <c r="B510" s="364"/>
      <c r="C510" s="331" t="s">
        <v>134</v>
      </c>
      <c r="D510" s="482">
        <v>26000</v>
      </c>
      <c r="E510" s="482">
        <v>26000</v>
      </c>
      <c r="F510" s="482">
        <v>13484.4</v>
      </c>
      <c r="G510" s="434">
        <f t="shared" si="46"/>
        <v>51.863076923076925</v>
      </c>
    </row>
    <row r="511" spans="1:7" ht="25.5" customHeight="1">
      <c r="A511" s="364"/>
      <c r="B511" s="364"/>
      <c r="C511" s="412" t="s">
        <v>329</v>
      </c>
      <c r="D511" s="482">
        <f>SUM(D512:D513)</f>
        <v>200000</v>
      </c>
      <c r="E511" s="482">
        <f>SUM(E512:E513)</f>
        <v>353500</v>
      </c>
      <c r="F511" s="482">
        <f>SUM(F512:F513)</f>
        <v>158603.44</v>
      </c>
      <c r="G511" s="434">
        <f t="shared" si="46"/>
        <v>44.86660254596888</v>
      </c>
    </row>
    <row r="512" spans="1:7" ht="25.5" customHeight="1">
      <c r="A512" s="364"/>
      <c r="B512" s="364"/>
      <c r="C512" s="331" t="s">
        <v>330</v>
      </c>
      <c r="D512" s="482">
        <v>125000</v>
      </c>
      <c r="E512" s="482">
        <v>275000</v>
      </c>
      <c r="F512" s="482">
        <v>158603.44</v>
      </c>
      <c r="G512" s="434">
        <f t="shared" si="46"/>
        <v>57.673978181818185</v>
      </c>
    </row>
    <row r="513" spans="1:7" ht="25.5" customHeight="1">
      <c r="A513" s="364"/>
      <c r="B513" s="364"/>
      <c r="C513" s="331" t="s">
        <v>76</v>
      </c>
      <c r="D513" s="482">
        <v>75000</v>
      </c>
      <c r="E513" s="482">
        <v>78500</v>
      </c>
      <c r="F513" s="482">
        <v>0</v>
      </c>
      <c r="G513" s="434">
        <f t="shared" si="46"/>
        <v>0</v>
      </c>
    </row>
    <row r="514" spans="1:7" ht="25.5" customHeight="1">
      <c r="A514" s="364"/>
      <c r="B514" s="364">
        <v>92605</v>
      </c>
      <c r="C514" s="331" t="s">
        <v>366</v>
      </c>
      <c r="D514" s="482">
        <f aca="true" t="shared" si="47" ref="D514:F515">SUM(D515)</f>
        <v>273600</v>
      </c>
      <c r="E514" s="482">
        <f t="shared" si="47"/>
        <v>262400</v>
      </c>
      <c r="F514" s="482">
        <f t="shared" si="47"/>
        <v>169500</v>
      </c>
      <c r="G514" s="434">
        <f t="shared" si="46"/>
        <v>64.59603658536585</v>
      </c>
    </row>
    <row r="515" spans="1:7" ht="25.5" customHeight="1">
      <c r="A515" s="364"/>
      <c r="B515" s="364"/>
      <c r="C515" s="412" t="s">
        <v>327</v>
      </c>
      <c r="D515" s="482">
        <f t="shared" si="47"/>
        <v>273600</v>
      </c>
      <c r="E515" s="482">
        <f t="shared" si="47"/>
        <v>262400</v>
      </c>
      <c r="F515" s="482">
        <f t="shared" si="47"/>
        <v>169500</v>
      </c>
      <c r="G515" s="434">
        <f t="shared" si="46"/>
        <v>64.59603658536585</v>
      </c>
    </row>
    <row r="516" spans="1:7" ht="25.5" customHeight="1">
      <c r="A516" s="364"/>
      <c r="B516" s="364"/>
      <c r="C516" s="331" t="s">
        <v>133</v>
      </c>
      <c r="D516" s="482">
        <v>273600</v>
      </c>
      <c r="E516" s="482">
        <v>262400</v>
      </c>
      <c r="F516" s="482">
        <v>169500</v>
      </c>
      <c r="G516" s="434">
        <f t="shared" si="46"/>
        <v>64.59603658536585</v>
      </c>
    </row>
    <row r="517" spans="1:7" ht="25.5" customHeight="1">
      <c r="A517" s="364"/>
      <c r="B517" s="364">
        <v>92695</v>
      </c>
      <c r="C517" s="331" t="s">
        <v>194</v>
      </c>
      <c r="D517" s="482">
        <f>SUM(D518,D521)</f>
        <v>430900</v>
      </c>
      <c r="E517" s="482">
        <f>SUM(E518,E521)</f>
        <v>140135</v>
      </c>
      <c r="F517" s="482">
        <f>SUM(F518,F521)</f>
        <v>60311.22</v>
      </c>
      <c r="G517" s="434">
        <f t="shared" si="46"/>
        <v>43.03794198451493</v>
      </c>
    </row>
    <row r="518" spans="1:7" ht="25.5" customHeight="1">
      <c r="A518" s="364"/>
      <c r="B518" s="364"/>
      <c r="C518" s="412" t="s">
        <v>327</v>
      </c>
      <c r="D518" s="482">
        <f>SUM(D519:D520)</f>
        <v>70900</v>
      </c>
      <c r="E518" s="482">
        <f>SUM(E519:E520)</f>
        <v>80135</v>
      </c>
      <c r="F518" s="482">
        <f>SUM(F519:F520)</f>
        <v>59035.42</v>
      </c>
      <c r="G518" s="434">
        <f t="shared" si="46"/>
        <v>73.66995694765083</v>
      </c>
    </row>
    <row r="519" spans="1:7" ht="25.5" customHeight="1">
      <c r="A519" s="364"/>
      <c r="B519" s="364"/>
      <c r="C519" s="331" t="s">
        <v>137</v>
      </c>
      <c r="D519" s="482">
        <v>50500</v>
      </c>
      <c r="E519" s="482">
        <v>59735</v>
      </c>
      <c r="F519" s="482">
        <v>40035.42</v>
      </c>
      <c r="G519" s="434">
        <f t="shared" si="46"/>
        <v>67.02171256382356</v>
      </c>
    </row>
    <row r="520" spans="1:7" ht="25.5" customHeight="1">
      <c r="A520" s="364"/>
      <c r="B520" s="364"/>
      <c r="C520" s="331" t="s">
        <v>134</v>
      </c>
      <c r="D520" s="482">
        <v>20400</v>
      </c>
      <c r="E520" s="482">
        <v>20400</v>
      </c>
      <c r="F520" s="482">
        <v>19000</v>
      </c>
      <c r="G520" s="434">
        <f t="shared" si="46"/>
        <v>93.13725490196079</v>
      </c>
    </row>
    <row r="521" spans="1:7" ht="25.5" customHeight="1">
      <c r="A521" s="364"/>
      <c r="B521" s="364"/>
      <c r="C521" s="412" t="s">
        <v>329</v>
      </c>
      <c r="D521" s="482">
        <f>SUM(D522)</f>
        <v>360000</v>
      </c>
      <c r="E521" s="482">
        <f>SUM(E522)</f>
        <v>60000</v>
      </c>
      <c r="F521" s="482">
        <f>SUM(F522)</f>
        <v>1275.8</v>
      </c>
      <c r="G521" s="434">
        <f t="shared" si="46"/>
        <v>2.126333333333333</v>
      </c>
    </row>
    <row r="522" spans="1:7" ht="25.5" customHeight="1">
      <c r="A522" s="364"/>
      <c r="B522" s="364"/>
      <c r="C522" s="331" t="s">
        <v>330</v>
      </c>
      <c r="D522" s="482">
        <v>360000</v>
      </c>
      <c r="E522" s="482">
        <v>60000</v>
      </c>
      <c r="F522" s="482">
        <v>1275.8</v>
      </c>
      <c r="G522" s="434">
        <f t="shared" si="46"/>
        <v>2.126333333333333</v>
      </c>
    </row>
    <row r="523" spans="1:9" s="408" customFormat="1" ht="35.25" customHeight="1">
      <c r="A523" s="405"/>
      <c r="B523" s="405"/>
      <c r="C523" s="406" t="s">
        <v>367</v>
      </c>
      <c r="D523" s="409">
        <f>SUM(D494,D461,D419,D383,D362,D294,D271,D214,D208,D202,D167,D161,D148,D109,D91,D64,D52,D17,D5)</f>
        <v>176104545</v>
      </c>
      <c r="E523" s="407">
        <f>SUM(E494,E461,E419,E383,E362,E294,E271,E214,E208,E202,E167,E161,E148,E109,E91,E64,E52,E17,E5)</f>
        <v>190155823.5</v>
      </c>
      <c r="F523" s="407">
        <f>SUM(F494,F461,F419,F383,F362,F294,F271,F214,F208,F202,F167,F161,F148,F109,F91,F64,F52,F17,F5)</f>
        <v>79382845.94</v>
      </c>
      <c r="G523" s="352">
        <f t="shared" si="46"/>
        <v>41.746208177526576</v>
      </c>
      <c r="I523" s="531"/>
    </row>
    <row r="524" spans="1:2" ht="15">
      <c r="A524" s="492"/>
      <c r="B524" s="492"/>
    </row>
    <row r="525" spans="1:2" ht="15">
      <c r="A525" s="492"/>
      <c r="B525" s="492"/>
    </row>
    <row r="526" spans="1:2" ht="15">
      <c r="A526" s="492"/>
      <c r="B526" s="492"/>
    </row>
    <row r="527" spans="1:2" ht="15">
      <c r="A527" s="492"/>
      <c r="B527" s="492"/>
    </row>
    <row r="528" spans="1:9" s="84" customFormat="1" ht="18">
      <c r="A528" s="493"/>
      <c r="B528" s="493"/>
      <c r="C528" s="494"/>
      <c r="I528" s="236"/>
    </row>
    <row r="529" spans="1:9" s="84" customFormat="1" ht="18">
      <c r="A529" s="493"/>
      <c r="B529" s="493"/>
      <c r="C529" s="494"/>
      <c r="I529" s="236"/>
    </row>
    <row r="530" spans="1:9" s="84" customFormat="1" ht="18">
      <c r="A530" s="493"/>
      <c r="B530" s="493"/>
      <c r="C530" s="494"/>
      <c r="I530" s="236"/>
    </row>
    <row r="531" spans="1:2" ht="15">
      <c r="A531" s="492"/>
      <c r="B531" s="492"/>
    </row>
    <row r="532" spans="1:2" ht="15">
      <c r="A532" s="492"/>
      <c r="B532" s="492"/>
    </row>
    <row r="533" spans="1:2" ht="15">
      <c r="A533" s="492"/>
      <c r="B533" s="492"/>
    </row>
    <row r="534" spans="1:2" ht="15">
      <c r="A534" s="492"/>
      <c r="B534" s="492"/>
    </row>
    <row r="535" spans="1:2" ht="15">
      <c r="A535" s="492"/>
      <c r="B535" s="492"/>
    </row>
    <row r="536" spans="1:2" ht="15">
      <c r="A536" s="492"/>
      <c r="B536" s="492"/>
    </row>
    <row r="537" spans="1:2" ht="15">
      <c r="A537" s="492"/>
      <c r="B537" s="492"/>
    </row>
    <row r="538" spans="1:2" ht="15">
      <c r="A538" s="492"/>
      <c r="B538" s="492"/>
    </row>
    <row r="539" spans="1:2" ht="15">
      <c r="A539" s="492"/>
      <c r="B539" s="492"/>
    </row>
    <row r="540" spans="1:2" ht="15">
      <c r="A540" s="492"/>
      <c r="B540" s="492"/>
    </row>
    <row r="541" spans="1:2" ht="15">
      <c r="A541" s="492"/>
      <c r="B541" s="492"/>
    </row>
    <row r="542" spans="1:2" ht="15">
      <c r="A542" s="492"/>
      <c r="B542" s="492"/>
    </row>
    <row r="543" spans="1:2" ht="15">
      <c r="A543" s="492"/>
      <c r="B543" s="492"/>
    </row>
    <row r="544" spans="1:2" ht="15">
      <c r="A544" s="492"/>
      <c r="B544" s="492"/>
    </row>
    <row r="545" spans="1:2" ht="15">
      <c r="A545" s="492"/>
      <c r="B545" s="492"/>
    </row>
    <row r="546" spans="1:2" ht="15">
      <c r="A546" s="492"/>
      <c r="B546" s="492"/>
    </row>
    <row r="547" spans="1:2" ht="15">
      <c r="A547" s="492"/>
      <c r="B547" s="492"/>
    </row>
    <row r="548" spans="1:2" ht="15">
      <c r="A548" s="492"/>
      <c r="B548" s="492"/>
    </row>
    <row r="549" spans="1:2" ht="15">
      <c r="A549" s="492"/>
      <c r="B549" s="492"/>
    </row>
    <row r="550" spans="1:2" ht="15">
      <c r="A550" s="492"/>
      <c r="B550" s="492"/>
    </row>
    <row r="551" spans="1:2" ht="15">
      <c r="A551" s="492"/>
      <c r="B551" s="492"/>
    </row>
    <row r="552" spans="1:2" ht="15">
      <c r="A552" s="492"/>
      <c r="B552" s="492"/>
    </row>
    <row r="553" spans="1:2" ht="15">
      <c r="A553" s="492"/>
      <c r="B553" s="492"/>
    </row>
    <row r="554" spans="1:2" ht="15">
      <c r="A554" s="492"/>
      <c r="B554" s="492"/>
    </row>
    <row r="555" spans="1:2" ht="15">
      <c r="A555" s="492"/>
      <c r="B555" s="492"/>
    </row>
  </sheetData>
  <printOptions/>
  <pageMargins left="0.75" right="0.75" top="1" bottom="1" header="0.5" footer="0.5"/>
  <pageSetup firstPageNumber="84" useFirstPageNumber="1"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C2" sqref="C2"/>
    </sheetView>
  </sheetViews>
  <sheetFormatPr defaultColWidth="9.140625" defaultRowHeight="12.75"/>
  <cols>
    <col min="1" max="1" width="2.8515625" style="18" customWidth="1"/>
    <col min="2" max="2" width="29.7109375" style="18" customWidth="1"/>
    <col min="3" max="3" width="17.8515625" style="18" customWidth="1"/>
    <col min="4" max="4" width="17.140625" style="18" customWidth="1"/>
    <col min="5" max="5" width="15.8515625" style="18" customWidth="1"/>
    <col min="6" max="6" width="8.8515625" style="18" customWidth="1"/>
    <col min="7" max="7" width="15.7109375" style="18" customWidth="1"/>
    <col min="8" max="8" width="9.8515625" style="18" customWidth="1"/>
    <col min="9" max="9" width="8.28125" style="18" customWidth="1"/>
    <col min="10" max="12" width="9.00390625" style="18" customWidth="1"/>
    <col min="13" max="13" width="18.7109375" style="329" customWidth="1"/>
    <col min="14" max="16384" width="9.00390625" style="18" customWidth="1"/>
  </cols>
  <sheetData>
    <row r="1" spans="1:13" s="86" customFormat="1" ht="18">
      <c r="A1" s="18"/>
      <c r="B1" s="85" t="s">
        <v>62</v>
      </c>
      <c r="M1" s="473"/>
    </row>
    <row r="2" s="86" customFormat="1" ht="18">
      <c r="M2" s="473"/>
    </row>
    <row r="3" spans="7:13" s="86" customFormat="1" ht="18">
      <c r="G3" s="87" t="s">
        <v>63</v>
      </c>
      <c r="M3" s="473"/>
    </row>
    <row r="4" spans="1:9" ht="21.75" customHeight="1">
      <c r="A4" s="88" t="s">
        <v>15</v>
      </c>
      <c r="B4" s="88" t="s">
        <v>1</v>
      </c>
      <c r="C4" s="89" t="s">
        <v>64</v>
      </c>
      <c r="D4" s="90"/>
      <c r="E4" s="89" t="s">
        <v>65</v>
      </c>
      <c r="F4" s="91"/>
      <c r="G4" s="92"/>
      <c r="H4" s="93"/>
      <c r="I4" s="94" t="s">
        <v>4</v>
      </c>
    </row>
    <row r="5" spans="1:9" ht="15">
      <c r="A5" s="95"/>
      <c r="B5" s="95"/>
      <c r="C5" s="94">
        <v>2013</v>
      </c>
      <c r="D5" s="96">
        <v>2014</v>
      </c>
      <c r="E5" s="94" t="s">
        <v>66</v>
      </c>
      <c r="F5" s="94" t="s">
        <v>61</v>
      </c>
      <c r="G5" s="94" t="s">
        <v>66</v>
      </c>
      <c r="H5" s="94" t="s">
        <v>61</v>
      </c>
      <c r="I5" s="97" t="s">
        <v>17</v>
      </c>
    </row>
    <row r="6" spans="1:9" ht="15">
      <c r="A6" s="98"/>
      <c r="B6" s="98"/>
      <c r="C6" s="98"/>
      <c r="D6" s="98"/>
      <c r="E6" s="99">
        <v>2013</v>
      </c>
      <c r="F6" s="100" t="s">
        <v>67</v>
      </c>
      <c r="G6" s="101">
        <v>2014</v>
      </c>
      <c r="H6" s="99" t="s">
        <v>68</v>
      </c>
      <c r="I6" s="99" t="s">
        <v>69</v>
      </c>
    </row>
    <row r="7" spans="1:13" s="103" customFormat="1" ht="11.25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M7" s="474"/>
    </row>
    <row r="8" spans="1:13" s="109" customFormat="1" ht="19.5" customHeight="1">
      <c r="A8" s="104" t="s">
        <v>19</v>
      </c>
      <c r="B8" s="105" t="s">
        <v>70</v>
      </c>
      <c r="C8" s="106">
        <f>SUM(C10,C16)</f>
        <v>164799988.65</v>
      </c>
      <c r="D8" s="106">
        <f>SUM(D10,D16)</f>
        <v>190155823.5</v>
      </c>
      <c r="E8" s="107">
        <f>SUM(E10,E16)</f>
        <v>69181420.49999999</v>
      </c>
      <c r="F8" s="108">
        <f>E8/C8*100</f>
        <v>41.97902018484149</v>
      </c>
      <c r="G8" s="107">
        <f>SUM(G10,G16)</f>
        <v>79382845.94000001</v>
      </c>
      <c r="H8" s="108">
        <f>G8/D8*100</f>
        <v>41.74620817752658</v>
      </c>
      <c r="I8" s="108">
        <f>G8/E8*100</f>
        <v>114.74590340335673</v>
      </c>
      <c r="M8" s="475"/>
    </row>
    <row r="9" spans="1:9" ht="14.25" customHeight="1">
      <c r="A9" s="110"/>
      <c r="B9" s="111" t="s">
        <v>71</v>
      </c>
      <c r="C9" s="112"/>
      <c r="D9" s="112"/>
      <c r="E9" s="113"/>
      <c r="F9" s="114"/>
      <c r="G9" s="113"/>
      <c r="H9" s="114"/>
      <c r="I9" s="114"/>
    </row>
    <row r="10" spans="1:9" ht="12.75" customHeight="1">
      <c r="A10" s="115" t="s">
        <v>72</v>
      </c>
      <c r="B10" s="116" t="s">
        <v>73</v>
      </c>
      <c r="C10" s="117">
        <f>SUM(C12:C15)</f>
        <v>23288437</v>
      </c>
      <c r="D10" s="117">
        <f>SUM(D12:D15)</f>
        <v>40892664</v>
      </c>
      <c r="E10" s="118">
        <f>SUM(E12:E15)</f>
        <v>1766056.21</v>
      </c>
      <c r="F10" s="119">
        <f>E10/C10*100</f>
        <v>7.583403772438658</v>
      </c>
      <c r="G10" s="118">
        <f>SUM(G12:G15)</f>
        <v>6979368.15</v>
      </c>
      <c r="H10" s="119">
        <f>G10/D10*100</f>
        <v>17.06753111022554</v>
      </c>
      <c r="I10" s="119">
        <f>G10/E10*100</f>
        <v>395.1951308503369</v>
      </c>
    </row>
    <row r="11" spans="1:9" ht="11.25" customHeight="1">
      <c r="A11" s="110"/>
      <c r="B11" s="120" t="s">
        <v>74</v>
      </c>
      <c r="C11" s="112"/>
      <c r="D11" s="112"/>
      <c r="E11" s="113"/>
      <c r="F11" s="114"/>
      <c r="G11" s="113"/>
      <c r="H11" s="114"/>
      <c r="I11" s="114"/>
    </row>
    <row r="12" spans="1:13" s="126" customFormat="1" ht="15.75" customHeight="1">
      <c r="A12" s="121" t="s">
        <v>22</v>
      </c>
      <c r="B12" s="122" t="s">
        <v>75</v>
      </c>
      <c r="C12" s="123">
        <v>22747520</v>
      </c>
      <c r="D12" s="123">
        <v>29815103</v>
      </c>
      <c r="E12" s="124">
        <v>1617465.41</v>
      </c>
      <c r="F12" s="125">
        <f>E12/C12*100</f>
        <v>7.110513190009284</v>
      </c>
      <c r="G12" s="124">
        <v>2575999.83</v>
      </c>
      <c r="H12" s="125">
        <f>G12/D12*100</f>
        <v>8.63991591778167</v>
      </c>
      <c r="I12" s="125">
        <f>G12/E12*100</f>
        <v>159.26150964798686</v>
      </c>
      <c r="M12" s="476"/>
    </row>
    <row r="13" spans="1:13" s="126" customFormat="1" ht="19.5" customHeight="1">
      <c r="A13" s="121" t="s">
        <v>24</v>
      </c>
      <c r="B13" s="127" t="s">
        <v>76</v>
      </c>
      <c r="C13" s="128">
        <v>254000</v>
      </c>
      <c r="D13" s="128">
        <v>401980</v>
      </c>
      <c r="E13" s="129">
        <v>47089.8</v>
      </c>
      <c r="F13" s="125">
        <f>E13/C13*100</f>
        <v>18.53929133858268</v>
      </c>
      <c r="G13" s="129">
        <v>51162.65</v>
      </c>
      <c r="H13" s="130">
        <f>G13/D13*100</f>
        <v>12.727660580128363</v>
      </c>
      <c r="I13" s="125">
        <f>G13/E13*100</f>
        <v>108.64911297138657</v>
      </c>
      <c r="M13" s="476"/>
    </row>
    <row r="14" spans="1:13" s="126" customFormat="1" ht="19.5" customHeight="1">
      <c r="A14" s="121" t="s">
        <v>26</v>
      </c>
      <c r="B14" s="127" t="s">
        <v>77</v>
      </c>
      <c r="C14" s="128">
        <v>286917</v>
      </c>
      <c r="D14" s="128">
        <v>5247581</v>
      </c>
      <c r="E14" s="129">
        <v>101501</v>
      </c>
      <c r="F14" s="125">
        <f>E14/C14*100</f>
        <v>35.37643290568352</v>
      </c>
      <c r="G14" s="129">
        <v>741251.67</v>
      </c>
      <c r="H14" s="130">
        <f>G14/D14*100</f>
        <v>14.1255879613864</v>
      </c>
      <c r="I14" s="125">
        <f>G14/E14*100</f>
        <v>730.2900168471247</v>
      </c>
      <c r="M14" s="476"/>
    </row>
    <row r="15" spans="1:13" s="126" customFormat="1" ht="19.5" customHeight="1">
      <c r="A15" s="121" t="s">
        <v>28</v>
      </c>
      <c r="B15" s="127" t="s">
        <v>135</v>
      </c>
      <c r="C15" s="128">
        <v>0</v>
      </c>
      <c r="D15" s="128">
        <v>5428000</v>
      </c>
      <c r="E15" s="506" t="s">
        <v>5</v>
      </c>
      <c r="F15" s="168" t="s">
        <v>5</v>
      </c>
      <c r="G15" s="129">
        <v>3610954</v>
      </c>
      <c r="H15" s="130">
        <f>G15/D15*100</f>
        <v>66.52457627118645</v>
      </c>
      <c r="I15" s="168" t="s">
        <v>5</v>
      </c>
      <c r="M15" s="476"/>
    </row>
    <row r="16" spans="1:9" ht="19.5" customHeight="1">
      <c r="A16" s="115" t="s">
        <v>78</v>
      </c>
      <c r="B16" s="131" t="s">
        <v>79</v>
      </c>
      <c r="C16" s="132">
        <f>SUM(C18:C22)</f>
        <v>141511551.65</v>
      </c>
      <c r="D16" s="132">
        <f>SUM(D18:D22)</f>
        <v>149263159.5</v>
      </c>
      <c r="E16" s="133">
        <f>SUM(E18,E19:E22)</f>
        <v>67415364.28999999</v>
      </c>
      <c r="F16" s="134">
        <f>E16/C16*100</f>
        <v>47.63947784046504</v>
      </c>
      <c r="G16" s="133">
        <f>SUM(G18,G19:G22)</f>
        <v>72403477.79</v>
      </c>
      <c r="H16" s="134">
        <f>G16/D16*100</f>
        <v>48.50726598079281</v>
      </c>
      <c r="I16" s="134">
        <f>G16/E16*100</f>
        <v>107.39907519974629</v>
      </c>
    </row>
    <row r="17" spans="1:9" ht="13.5" customHeight="1">
      <c r="A17" s="121"/>
      <c r="B17" s="120" t="s">
        <v>71</v>
      </c>
      <c r="C17" s="112"/>
      <c r="D17" s="112"/>
      <c r="E17" s="113"/>
      <c r="F17" s="114"/>
      <c r="G17" s="113"/>
      <c r="H17" s="114"/>
      <c r="I17" s="114"/>
    </row>
    <row r="18" spans="1:9" ht="13.5" customHeight="1">
      <c r="A18" s="121" t="s">
        <v>22</v>
      </c>
      <c r="B18" s="122" t="s">
        <v>132</v>
      </c>
      <c r="C18" s="123">
        <v>59399998.94</v>
      </c>
      <c r="D18" s="123">
        <v>60973193.17</v>
      </c>
      <c r="E18" s="124">
        <v>29659004.94</v>
      </c>
      <c r="F18" s="125">
        <f>E18/C18*100</f>
        <v>49.930985638499074</v>
      </c>
      <c r="G18" s="124">
        <v>30949811.4</v>
      </c>
      <c r="H18" s="125">
        <f>G18/D18*100</f>
        <v>50.75970240513483</v>
      </c>
      <c r="I18" s="125">
        <f>G18/E18*100</f>
        <v>104.35215700125913</v>
      </c>
    </row>
    <row r="19" spans="1:9" ht="19.5" customHeight="1">
      <c r="A19" s="121" t="s">
        <v>24</v>
      </c>
      <c r="B19" s="127" t="s">
        <v>133</v>
      </c>
      <c r="C19" s="128">
        <v>16364730.76</v>
      </c>
      <c r="D19" s="128">
        <v>19372821</v>
      </c>
      <c r="E19" s="129">
        <v>7858679.7</v>
      </c>
      <c r="F19" s="130">
        <f>E19/C19*100</f>
        <v>48.02205312909163</v>
      </c>
      <c r="G19" s="129">
        <v>9320752.89</v>
      </c>
      <c r="H19" s="130">
        <f>G19/D19*100</f>
        <v>48.11252264190125</v>
      </c>
      <c r="I19" s="130">
        <f>G19/E19*100</f>
        <v>118.60456521723364</v>
      </c>
    </row>
    <row r="20" spans="1:9" ht="19.5" customHeight="1">
      <c r="A20" s="121" t="s">
        <v>26</v>
      </c>
      <c r="B20" s="127" t="s">
        <v>136</v>
      </c>
      <c r="C20" s="128">
        <v>4499300</v>
      </c>
      <c r="D20" s="128">
        <v>3526400</v>
      </c>
      <c r="E20" s="368">
        <v>1771932.93</v>
      </c>
      <c r="F20" s="130">
        <f>E20/C20*100</f>
        <v>39.38241348654235</v>
      </c>
      <c r="G20" s="368">
        <v>1243684.03</v>
      </c>
      <c r="H20" s="369">
        <f>G20/D20*100</f>
        <v>35.26780938067151</v>
      </c>
      <c r="I20" s="130">
        <f>G20/E20*100</f>
        <v>70.18798561410561</v>
      </c>
    </row>
    <row r="21" spans="1:13" s="140" customFormat="1" ht="27.75" customHeight="1">
      <c r="A21" s="135" t="s">
        <v>28</v>
      </c>
      <c r="B21" s="136" t="s">
        <v>137</v>
      </c>
      <c r="C21" s="137">
        <v>44651401.95</v>
      </c>
      <c r="D21" s="137">
        <v>48896456.33</v>
      </c>
      <c r="E21" s="138">
        <v>19155846.62</v>
      </c>
      <c r="F21" s="130">
        <f>E21/C21*100</f>
        <v>42.90088504152779</v>
      </c>
      <c r="G21" s="138">
        <v>21621764.49</v>
      </c>
      <c r="H21" s="139">
        <f>G21/D21*100</f>
        <v>44.21949178499906</v>
      </c>
      <c r="I21" s="130">
        <f>G21/E21*100</f>
        <v>112.87292552982447</v>
      </c>
      <c r="M21" s="477"/>
    </row>
    <row r="22" spans="1:13" s="140" customFormat="1" ht="31.5" customHeight="1">
      <c r="A22" s="172" t="s">
        <v>30</v>
      </c>
      <c r="B22" s="136" t="s">
        <v>134</v>
      </c>
      <c r="C22" s="137">
        <v>16596120</v>
      </c>
      <c r="D22" s="137">
        <v>16494289</v>
      </c>
      <c r="E22" s="138">
        <v>8969900.1</v>
      </c>
      <c r="F22" s="130">
        <f>E22/C22*100</f>
        <v>54.04817571817991</v>
      </c>
      <c r="G22" s="138">
        <v>9267464.98</v>
      </c>
      <c r="H22" s="139">
        <f>G22/D22*100</f>
        <v>56.18590155659332</v>
      </c>
      <c r="I22" s="130">
        <f>G22/E22*100</f>
        <v>103.31737117116835</v>
      </c>
      <c r="M22" s="477"/>
    </row>
    <row r="23" spans="1:9" ht="19.5" customHeight="1">
      <c r="A23" s="141" t="s">
        <v>50</v>
      </c>
      <c r="B23" s="142" t="s">
        <v>81</v>
      </c>
      <c r="C23" s="143">
        <v>9784500</v>
      </c>
      <c r="D23" s="143">
        <v>-8175640</v>
      </c>
      <c r="E23" s="144">
        <v>17286542.5</v>
      </c>
      <c r="F23" s="145"/>
      <c r="G23" s="144">
        <v>12671809.87</v>
      </c>
      <c r="H23" s="146"/>
      <c r="I23" s="147"/>
    </row>
    <row r="24" spans="1:9" ht="19.5" customHeight="1">
      <c r="A24" s="148" t="s">
        <v>56</v>
      </c>
      <c r="B24" s="149" t="s">
        <v>82</v>
      </c>
      <c r="C24" s="150">
        <v>-9784500</v>
      </c>
      <c r="D24" s="150">
        <v>8175640</v>
      </c>
      <c r="E24" s="151">
        <v>4153867.47</v>
      </c>
      <c r="F24" s="152"/>
      <c r="G24" s="151">
        <v>0</v>
      </c>
      <c r="H24" s="152"/>
      <c r="I24" s="153"/>
    </row>
    <row r="25" spans="1:9" ht="19.5" customHeight="1">
      <c r="A25" s="154" t="s">
        <v>59</v>
      </c>
      <c r="B25" s="155" t="s">
        <v>83</v>
      </c>
      <c r="C25" s="156">
        <f>SUM(C27:C28)</f>
        <v>0</v>
      </c>
      <c r="D25" s="156">
        <f>SUM(D27:D28)</f>
        <v>17031974</v>
      </c>
      <c r="E25" s="157">
        <f>SUM(E27:E28)</f>
        <v>8635867.47</v>
      </c>
      <c r="F25" s="158"/>
      <c r="G25" s="157">
        <f>SUM(G27:G28)</f>
        <v>12302971.21</v>
      </c>
      <c r="H25" s="159"/>
      <c r="I25" s="160"/>
    </row>
    <row r="26" spans="1:9" ht="13.5" customHeight="1">
      <c r="A26" s="161"/>
      <c r="B26" s="162" t="s">
        <v>71</v>
      </c>
      <c r="C26" s="128"/>
      <c r="D26" s="128"/>
      <c r="E26" s="129"/>
      <c r="F26" s="158"/>
      <c r="G26" s="129"/>
      <c r="H26" s="158"/>
      <c r="I26" s="163"/>
    </row>
    <row r="27" spans="1:9" ht="19.5" customHeight="1">
      <c r="A27" s="164" t="s">
        <v>22</v>
      </c>
      <c r="B27" s="127" t="s">
        <v>84</v>
      </c>
      <c r="C27" s="128">
        <v>0</v>
      </c>
      <c r="D27" s="128">
        <v>8856334</v>
      </c>
      <c r="E27" s="129">
        <v>0</v>
      </c>
      <c r="F27" s="158"/>
      <c r="G27" s="129">
        <v>0</v>
      </c>
      <c r="H27" s="158"/>
      <c r="I27" s="163"/>
    </row>
    <row r="28" spans="1:9" ht="19.5" customHeight="1">
      <c r="A28" s="121" t="s">
        <v>24</v>
      </c>
      <c r="B28" s="127" t="s">
        <v>85</v>
      </c>
      <c r="C28" s="128">
        <v>0</v>
      </c>
      <c r="D28" s="128">
        <v>8175640</v>
      </c>
      <c r="E28" s="129">
        <v>8635867.47</v>
      </c>
      <c r="F28" s="158"/>
      <c r="G28" s="129">
        <v>12302971.21</v>
      </c>
      <c r="H28" s="158"/>
      <c r="I28" s="163"/>
    </row>
    <row r="29" spans="1:9" ht="19.5" customHeight="1">
      <c r="A29" s="160" t="s">
        <v>86</v>
      </c>
      <c r="B29" s="155" t="s">
        <v>87</v>
      </c>
      <c r="C29" s="156">
        <f>SUM(C31)</f>
        <v>9784500</v>
      </c>
      <c r="D29" s="156">
        <f>SUM(D31)</f>
        <v>8856334</v>
      </c>
      <c r="E29" s="157">
        <f>SUM(E31)</f>
        <v>4482000</v>
      </c>
      <c r="F29" s="159"/>
      <c r="G29" s="157">
        <f>SUM(G31)</f>
        <v>4213934</v>
      </c>
      <c r="H29" s="159"/>
      <c r="I29" s="160"/>
    </row>
    <row r="30" spans="1:9" ht="13.5" customHeight="1">
      <c r="A30" s="121"/>
      <c r="B30" s="120" t="s">
        <v>71</v>
      </c>
      <c r="C30" s="112"/>
      <c r="D30" s="112"/>
      <c r="E30" s="113"/>
      <c r="F30" s="165"/>
      <c r="G30" s="113"/>
      <c r="H30" s="165"/>
      <c r="I30" s="166"/>
    </row>
    <row r="31" spans="1:9" ht="24" customHeight="1">
      <c r="A31" s="167" t="s">
        <v>22</v>
      </c>
      <c r="B31" s="122" t="s">
        <v>88</v>
      </c>
      <c r="C31" s="123">
        <v>9784500</v>
      </c>
      <c r="D31" s="123">
        <v>8856334</v>
      </c>
      <c r="E31" s="124">
        <v>4482000</v>
      </c>
      <c r="F31" s="168"/>
      <c r="G31" s="124">
        <v>4213934</v>
      </c>
      <c r="H31" s="169"/>
      <c r="I31" s="169"/>
    </row>
    <row r="32" spans="5:7" ht="15">
      <c r="E32" s="170"/>
      <c r="G32" s="170"/>
    </row>
    <row r="33" spans="5:7" ht="15">
      <c r="E33" s="170"/>
      <c r="G33" s="170"/>
    </row>
    <row r="34" spans="5:7" ht="15">
      <c r="E34" s="170"/>
      <c r="G34" s="170"/>
    </row>
    <row r="35" spans="5:7" ht="15">
      <c r="E35" s="170"/>
      <c r="G35" s="170"/>
    </row>
    <row r="36" spans="5:7" ht="15">
      <c r="E36" s="170"/>
      <c r="G36" s="170"/>
    </row>
    <row r="37" spans="5:7" ht="15">
      <c r="E37" s="170"/>
      <c r="G37" s="170"/>
    </row>
    <row r="38" spans="5:7" ht="15">
      <c r="E38" s="170"/>
      <c r="G38" s="170"/>
    </row>
    <row r="39" spans="5:7" ht="15">
      <c r="E39" s="170"/>
      <c r="G39" s="170"/>
    </row>
    <row r="40" spans="5:7" ht="15">
      <c r="E40" s="170"/>
      <c r="G40" s="170"/>
    </row>
    <row r="41" spans="5:7" ht="15">
      <c r="E41" s="170"/>
      <c r="G41" s="170"/>
    </row>
    <row r="42" spans="5:7" ht="15">
      <c r="E42" s="170"/>
      <c r="G42" s="170"/>
    </row>
    <row r="43" spans="5:7" ht="15">
      <c r="E43" s="170"/>
      <c r="G43" s="170"/>
    </row>
    <row r="44" spans="5:7" ht="15">
      <c r="E44" s="170"/>
      <c r="G44" s="170"/>
    </row>
    <row r="45" spans="5:7" ht="15">
      <c r="E45" s="170"/>
      <c r="G45" s="170"/>
    </row>
    <row r="46" spans="5:7" ht="15">
      <c r="E46" s="170"/>
      <c r="G46" s="170"/>
    </row>
    <row r="47" spans="5:7" ht="15">
      <c r="E47" s="170"/>
      <c r="G47" s="171"/>
    </row>
    <row r="48" spans="5:7" ht="15">
      <c r="E48" s="170"/>
      <c r="G48" s="171"/>
    </row>
    <row r="49" ht="15">
      <c r="E49" s="170"/>
    </row>
    <row r="50" ht="15">
      <c r="E50" s="170"/>
    </row>
    <row r="51" ht="15">
      <c r="E51" s="170"/>
    </row>
    <row r="52" ht="15">
      <c r="E52" s="170"/>
    </row>
    <row r="53" ht="15">
      <c r="E53" s="170"/>
    </row>
    <row r="54" ht="15">
      <c r="E54" s="170"/>
    </row>
    <row r="55" ht="15">
      <c r="E55" s="170"/>
    </row>
    <row r="56" ht="15">
      <c r="E56" s="170"/>
    </row>
    <row r="57" ht="15">
      <c r="E57" s="170"/>
    </row>
    <row r="58" ht="15">
      <c r="E58" s="170"/>
    </row>
    <row r="59" ht="15">
      <c r="E59" s="170"/>
    </row>
  </sheetData>
  <printOptions/>
  <pageMargins left="0.7875" right="0.7875" top="0.7875" bottom="1.025" header="0.5118055555555556" footer="0.7875"/>
  <pageSetup firstPageNumber="114" useFirstPageNumber="1" horizontalDpi="300" verticalDpi="3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1">
      <selection activeCell="B2" sqref="B2"/>
    </sheetView>
  </sheetViews>
  <sheetFormatPr defaultColWidth="9.140625" defaultRowHeight="12.75"/>
  <cols>
    <col min="1" max="1" width="4.28125" style="86" customWidth="1"/>
    <col min="2" max="2" width="34.7109375" style="86" customWidth="1"/>
    <col min="3" max="3" width="23.7109375" style="86" customWidth="1"/>
    <col min="4" max="4" width="21.00390625" style="86" customWidth="1"/>
    <col min="5" max="16384" width="9.00390625" style="86" customWidth="1"/>
  </cols>
  <sheetData>
    <row r="1" s="173" customFormat="1" ht="18">
      <c r="B1" s="85" t="s">
        <v>89</v>
      </c>
    </row>
    <row r="2" s="173" customFormat="1" ht="18">
      <c r="D2" s="87" t="s">
        <v>90</v>
      </c>
    </row>
    <row r="4" spans="1:4" s="175" customFormat="1" ht="26.25" customHeight="1">
      <c r="A4" s="174" t="s">
        <v>15</v>
      </c>
      <c r="B4" s="174" t="s">
        <v>1</v>
      </c>
      <c r="C4" s="174" t="s">
        <v>91</v>
      </c>
      <c r="D4" s="174" t="s">
        <v>3</v>
      </c>
    </row>
    <row r="5" spans="1:4" ht="12" customHeight="1">
      <c r="A5" s="176">
        <v>1</v>
      </c>
      <c r="B5" s="176">
        <v>2</v>
      </c>
      <c r="C5" s="176">
        <v>3</v>
      </c>
      <c r="D5" s="177">
        <v>4</v>
      </c>
    </row>
    <row r="6" spans="1:4" s="181" customFormat="1" ht="24.75" customHeight="1">
      <c r="A6" s="178" t="s">
        <v>72</v>
      </c>
      <c r="B6" s="179" t="s">
        <v>92</v>
      </c>
      <c r="C6" s="180">
        <f>SUM(C7:C8)</f>
        <v>181980183.5</v>
      </c>
      <c r="D6" s="180">
        <f>SUM(D7:D8)</f>
        <v>92054655.81</v>
      </c>
    </row>
    <row r="7" spans="1:4" s="185" customFormat="1" ht="24.75" customHeight="1">
      <c r="A7" s="182" t="s">
        <v>94</v>
      </c>
      <c r="B7" s="183" t="s">
        <v>138</v>
      </c>
      <c r="C7" s="184">
        <v>151306078.5</v>
      </c>
      <c r="D7" s="184">
        <v>79039207.56</v>
      </c>
    </row>
    <row r="8" spans="1:4" s="185" customFormat="1" ht="24.75" customHeight="1">
      <c r="A8" s="182" t="s">
        <v>96</v>
      </c>
      <c r="B8" s="183" t="s">
        <v>139</v>
      </c>
      <c r="C8" s="184">
        <v>30674105</v>
      </c>
      <c r="D8" s="184">
        <v>13015448.25</v>
      </c>
    </row>
    <row r="9" spans="1:4" s="181" customFormat="1" ht="24.75" customHeight="1">
      <c r="A9" s="178" t="s">
        <v>78</v>
      </c>
      <c r="B9" s="179" t="s">
        <v>93</v>
      </c>
      <c r="C9" s="180">
        <f>SUM(C10:C11)</f>
        <v>190155823.5</v>
      </c>
      <c r="D9" s="180">
        <f>SUM(D10:D11)</f>
        <v>79382845.94000001</v>
      </c>
    </row>
    <row r="10" spans="1:4" s="189" customFormat="1" ht="24.75" customHeight="1">
      <c r="A10" s="186" t="s">
        <v>94</v>
      </c>
      <c r="B10" s="187" t="s">
        <v>95</v>
      </c>
      <c r="C10" s="188">
        <v>149263159.5</v>
      </c>
      <c r="D10" s="188">
        <v>72403477.79</v>
      </c>
    </row>
    <row r="11" spans="1:4" s="189" customFormat="1" ht="24.75" customHeight="1">
      <c r="A11" s="186" t="s">
        <v>96</v>
      </c>
      <c r="B11" s="187" t="s">
        <v>97</v>
      </c>
      <c r="C11" s="188">
        <v>40892664</v>
      </c>
      <c r="D11" s="188">
        <v>6979368.15</v>
      </c>
    </row>
    <row r="12" spans="1:4" s="181" customFormat="1" ht="24.75" customHeight="1">
      <c r="A12" s="178" t="s">
        <v>98</v>
      </c>
      <c r="B12" s="179" t="s">
        <v>99</v>
      </c>
      <c r="C12" s="180">
        <v>-8175640</v>
      </c>
      <c r="D12" s="180">
        <v>12670809.87</v>
      </c>
    </row>
    <row r="13" spans="1:4" s="181" customFormat="1" ht="24.75" customHeight="1">
      <c r="A13" s="178" t="s">
        <v>100</v>
      </c>
      <c r="B13" s="179" t="s">
        <v>101</v>
      </c>
      <c r="C13" s="180">
        <v>8175640</v>
      </c>
      <c r="D13" s="511">
        <v>0</v>
      </c>
    </row>
    <row r="14" spans="1:4" s="181" customFormat="1" ht="24.75" customHeight="1">
      <c r="A14" s="190" t="s">
        <v>94</v>
      </c>
      <c r="B14" s="191" t="s">
        <v>102</v>
      </c>
      <c r="C14" s="192">
        <f>SUM(C16:C17)</f>
        <v>17031974</v>
      </c>
      <c r="D14" s="192">
        <f>SUM(D16:D17)</f>
        <v>12302971.21</v>
      </c>
    </row>
    <row r="15" spans="1:4" s="173" customFormat="1" ht="18" customHeight="1">
      <c r="A15" s="193"/>
      <c r="B15" s="194" t="s">
        <v>71</v>
      </c>
      <c r="C15" s="195"/>
      <c r="D15" s="195"/>
    </row>
    <row r="16" spans="1:4" s="509" customFormat="1" ht="24" customHeight="1">
      <c r="A16" s="507"/>
      <c r="B16" s="510" t="s">
        <v>84</v>
      </c>
      <c r="C16" s="508">
        <v>8856334</v>
      </c>
      <c r="D16" s="508">
        <v>0</v>
      </c>
    </row>
    <row r="17" spans="1:4" ht="27" customHeight="1">
      <c r="A17" s="186"/>
      <c r="B17" s="196" t="s">
        <v>103</v>
      </c>
      <c r="C17" s="197">
        <v>8175640</v>
      </c>
      <c r="D17" s="197">
        <v>12302971.21</v>
      </c>
    </row>
    <row r="18" spans="1:4" s="173" customFormat="1" ht="18">
      <c r="A18" s="198" t="s">
        <v>96</v>
      </c>
      <c r="B18" s="199" t="s">
        <v>104</v>
      </c>
      <c r="C18" s="200">
        <f>SUM(C20)</f>
        <v>8856334</v>
      </c>
      <c r="D18" s="200">
        <f>SUM(D20)</f>
        <v>4213934</v>
      </c>
    </row>
    <row r="19" spans="1:4" ht="18">
      <c r="A19" s="201"/>
      <c r="B19" s="194" t="s">
        <v>71</v>
      </c>
      <c r="C19" s="202"/>
      <c r="D19" s="202"/>
    </row>
    <row r="20" spans="1:4" ht="31.5" customHeight="1">
      <c r="A20" s="203"/>
      <c r="B20" s="204" t="s">
        <v>88</v>
      </c>
      <c r="C20" s="205">
        <v>8856334</v>
      </c>
      <c r="D20" s="205">
        <v>4213934</v>
      </c>
    </row>
    <row r="21" spans="3:4" ht="18">
      <c r="C21" s="206"/>
      <c r="D21" s="206"/>
    </row>
    <row r="22" spans="3:4" ht="18">
      <c r="C22" s="206"/>
      <c r="D22" s="206"/>
    </row>
    <row r="23" spans="3:4" ht="18">
      <c r="C23" s="206"/>
      <c r="D23" s="206"/>
    </row>
    <row r="24" spans="3:4" ht="18">
      <c r="C24" s="206"/>
      <c r="D24" s="206"/>
    </row>
    <row r="25" spans="3:4" ht="18">
      <c r="C25" s="206"/>
      <c r="D25" s="206"/>
    </row>
    <row r="26" spans="3:4" ht="18">
      <c r="C26" s="206"/>
      <c r="D26" s="206"/>
    </row>
    <row r="27" spans="3:4" ht="18">
      <c r="C27" s="206"/>
      <c r="D27" s="207"/>
    </row>
    <row r="28" spans="3:4" ht="18">
      <c r="C28" s="206"/>
      <c r="D28" s="207"/>
    </row>
    <row r="29" spans="3:4" ht="18">
      <c r="C29" s="206"/>
      <c r="D29" s="207"/>
    </row>
    <row r="30" spans="3:4" ht="18">
      <c r="C30" s="206"/>
      <c r="D30" s="207"/>
    </row>
    <row r="31" spans="3:4" ht="18">
      <c r="C31" s="206"/>
      <c r="D31" s="207"/>
    </row>
    <row r="32" spans="3:4" ht="18">
      <c r="C32" s="206"/>
      <c r="D32" s="207"/>
    </row>
    <row r="33" spans="3:4" ht="18">
      <c r="C33" s="206"/>
      <c r="D33" s="207"/>
    </row>
    <row r="34" spans="3:4" ht="18">
      <c r="C34" s="206"/>
      <c r="D34" s="207"/>
    </row>
    <row r="35" spans="3:4" ht="18">
      <c r="C35" s="206"/>
      <c r="D35" s="207"/>
    </row>
    <row r="36" spans="3:4" ht="18">
      <c r="C36" s="206"/>
      <c r="D36" s="207"/>
    </row>
    <row r="37" spans="3:4" ht="18">
      <c r="C37" s="206"/>
      <c r="D37" s="207"/>
    </row>
    <row r="38" spans="3:4" ht="18">
      <c r="C38" s="206"/>
      <c r="D38" s="207"/>
    </row>
    <row r="39" spans="3:4" ht="18">
      <c r="C39" s="206"/>
      <c r="D39" s="207"/>
    </row>
    <row r="40" spans="3:4" ht="18">
      <c r="C40" s="206"/>
      <c r="D40" s="207"/>
    </row>
    <row r="41" spans="3:4" ht="18">
      <c r="C41" s="206"/>
      <c r="D41" s="207"/>
    </row>
    <row r="42" spans="3:4" ht="18">
      <c r="C42" s="206"/>
      <c r="D42" s="207"/>
    </row>
    <row r="43" spans="3:4" ht="18">
      <c r="C43" s="206"/>
      <c r="D43" s="207"/>
    </row>
    <row r="44" spans="3:4" ht="18">
      <c r="C44" s="206"/>
      <c r="D44" s="207"/>
    </row>
    <row r="45" spans="3:4" ht="18">
      <c r="C45" s="206"/>
      <c r="D45" s="207"/>
    </row>
    <row r="46" spans="3:4" ht="18">
      <c r="C46" s="206"/>
      <c r="D46" s="207"/>
    </row>
    <row r="47" spans="3:4" ht="18">
      <c r="C47" s="207"/>
      <c r="D47" s="207"/>
    </row>
    <row r="48" spans="3:4" ht="18">
      <c r="C48" s="207"/>
      <c r="D48" s="207"/>
    </row>
    <row r="49" spans="3:4" ht="18">
      <c r="C49" s="207"/>
      <c r="D49" s="207"/>
    </row>
    <row r="50" spans="3:4" ht="18">
      <c r="C50" s="207"/>
      <c r="D50" s="207"/>
    </row>
    <row r="51" spans="3:4" ht="18">
      <c r="C51" s="207"/>
      <c r="D51" s="207"/>
    </row>
    <row r="52" spans="3:4" ht="18">
      <c r="C52" s="207"/>
      <c r="D52" s="207"/>
    </row>
    <row r="53" spans="3:4" ht="18">
      <c r="C53" s="207"/>
      <c r="D53" s="207"/>
    </row>
    <row r="54" spans="3:4" ht="18">
      <c r="C54" s="207"/>
      <c r="D54" s="207"/>
    </row>
    <row r="55" spans="3:4" ht="18">
      <c r="C55" s="207"/>
      <c r="D55" s="207"/>
    </row>
    <row r="56" spans="3:4" ht="18">
      <c r="C56" s="207"/>
      <c r="D56" s="207"/>
    </row>
    <row r="57" spans="3:4" ht="18">
      <c r="C57" s="207"/>
      <c r="D57" s="207"/>
    </row>
    <row r="58" spans="3:4" ht="18">
      <c r="C58" s="207"/>
      <c r="D58" s="207"/>
    </row>
    <row r="59" spans="3:4" ht="18">
      <c r="C59" s="207"/>
      <c r="D59" s="207"/>
    </row>
    <row r="60" spans="3:4" ht="18">
      <c r="C60" s="207"/>
      <c r="D60" s="207"/>
    </row>
    <row r="61" spans="3:4" ht="18">
      <c r="C61" s="207"/>
      <c r="D61" s="207"/>
    </row>
    <row r="62" spans="3:4" ht="18">
      <c r="C62" s="207"/>
      <c r="D62" s="207"/>
    </row>
    <row r="63" spans="3:4" ht="18">
      <c r="C63" s="207"/>
      <c r="D63" s="207"/>
    </row>
    <row r="64" spans="3:4" ht="18">
      <c r="C64" s="207"/>
      <c r="D64" s="207"/>
    </row>
    <row r="65" spans="3:4" ht="18">
      <c r="C65" s="207"/>
      <c r="D65" s="207"/>
    </row>
    <row r="66" spans="3:4" ht="18">
      <c r="C66" s="207"/>
      <c r="D66" s="207"/>
    </row>
    <row r="67" spans="3:4" ht="18">
      <c r="C67" s="207"/>
      <c r="D67" s="207"/>
    </row>
    <row r="68" spans="3:4" ht="18">
      <c r="C68" s="207"/>
      <c r="D68" s="207"/>
    </row>
    <row r="69" spans="3:4" ht="18">
      <c r="C69" s="207"/>
      <c r="D69" s="207"/>
    </row>
    <row r="70" spans="3:4" ht="18">
      <c r="C70" s="207"/>
      <c r="D70" s="207"/>
    </row>
    <row r="71" spans="3:4" ht="18">
      <c r="C71" s="207"/>
      <c r="D71" s="207"/>
    </row>
    <row r="72" spans="3:4" ht="18">
      <c r="C72" s="207"/>
      <c r="D72" s="207"/>
    </row>
    <row r="73" spans="3:4" ht="18">
      <c r="C73" s="207"/>
      <c r="D73" s="207"/>
    </row>
    <row r="74" spans="3:4" ht="18">
      <c r="C74" s="207"/>
      <c r="D74" s="207"/>
    </row>
    <row r="75" spans="3:4" ht="18">
      <c r="C75" s="207"/>
      <c r="D75" s="207"/>
    </row>
    <row r="76" spans="3:4" ht="18">
      <c r="C76" s="207"/>
      <c r="D76" s="207"/>
    </row>
    <row r="77" spans="3:4" ht="18">
      <c r="C77" s="207"/>
      <c r="D77" s="207"/>
    </row>
    <row r="78" spans="3:4" ht="18">
      <c r="C78" s="207"/>
      <c r="D78" s="207"/>
    </row>
    <row r="79" spans="3:4" ht="18">
      <c r="C79" s="207"/>
      <c r="D79" s="207"/>
    </row>
    <row r="80" spans="3:4" ht="18">
      <c r="C80" s="207"/>
      <c r="D80" s="207"/>
    </row>
    <row r="81" spans="3:4" ht="18">
      <c r="C81" s="207"/>
      <c r="D81" s="207"/>
    </row>
    <row r="82" spans="3:4" ht="18">
      <c r="C82" s="207"/>
      <c r="D82" s="207"/>
    </row>
    <row r="83" spans="3:4" ht="18">
      <c r="C83" s="207"/>
      <c r="D83" s="207"/>
    </row>
    <row r="84" spans="3:4" ht="18">
      <c r="C84" s="207"/>
      <c r="D84" s="207"/>
    </row>
    <row r="85" spans="3:4" ht="18">
      <c r="C85" s="207"/>
      <c r="D85" s="207"/>
    </row>
    <row r="86" spans="3:4" ht="18">
      <c r="C86" s="207"/>
      <c r="D86" s="207"/>
    </row>
    <row r="87" spans="3:4" ht="18">
      <c r="C87" s="207"/>
      <c r="D87" s="207"/>
    </row>
    <row r="88" spans="3:4" ht="18">
      <c r="C88" s="207"/>
      <c r="D88" s="207"/>
    </row>
    <row r="89" spans="3:4" ht="18">
      <c r="C89" s="207"/>
      <c r="D89" s="207"/>
    </row>
    <row r="90" spans="3:4" ht="18">
      <c r="C90" s="207"/>
      <c r="D90" s="207"/>
    </row>
    <row r="91" spans="3:4" ht="18">
      <c r="C91" s="207"/>
      <c r="D91" s="207"/>
    </row>
    <row r="92" spans="3:4" ht="18">
      <c r="C92" s="207"/>
      <c r="D92" s="207"/>
    </row>
    <row r="93" spans="3:4" ht="18">
      <c r="C93" s="207"/>
      <c r="D93" s="207"/>
    </row>
    <row r="94" spans="3:4" ht="18">
      <c r="C94" s="207"/>
      <c r="D94" s="207"/>
    </row>
    <row r="95" spans="3:4" ht="18">
      <c r="C95" s="207"/>
      <c r="D95" s="207"/>
    </row>
    <row r="96" spans="3:4" ht="18">
      <c r="C96" s="207"/>
      <c r="D96" s="207"/>
    </row>
    <row r="97" spans="3:4" ht="18">
      <c r="C97" s="207"/>
      <c r="D97" s="207"/>
    </row>
    <row r="98" spans="3:4" ht="18">
      <c r="C98" s="207"/>
      <c r="D98" s="207"/>
    </row>
    <row r="99" spans="3:4" ht="18">
      <c r="C99" s="207"/>
      <c r="D99" s="207"/>
    </row>
    <row r="100" spans="3:4" ht="18">
      <c r="C100" s="207"/>
      <c r="D100" s="207"/>
    </row>
    <row r="101" spans="3:4" ht="18">
      <c r="C101" s="207"/>
      <c r="D101" s="207"/>
    </row>
    <row r="102" spans="3:4" ht="18">
      <c r="C102" s="207"/>
      <c r="D102" s="207"/>
    </row>
    <row r="103" spans="3:4" ht="18">
      <c r="C103" s="207"/>
      <c r="D103" s="207"/>
    </row>
    <row r="104" spans="3:4" ht="18">
      <c r="C104" s="207"/>
      <c r="D104" s="207"/>
    </row>
    <row r="105" spans="3:4" ht="18">
      <c r="C105" s="207"/>
      <c r="D105" s="207"/>
    </row>
    <row r="106" spans="3:4" ht="18">
      <c r="C106" s="207"/>
      <c r="D106" s="207"/>
    </row>
    <row r="107" spans="3:4" ht="18">
      <c r="C107" s="207"/>
      <c r="D107" s="207"/>
    </row>
    <row r="108" spans="3:4" ht="18">
      <c r="C108" s="207"/>
      <c r="D108" s="207"/>
    </row>
    <row r="109" spans="3:4" ht="18">
      <c r="C109" s="207"/>
      <c r="D109" s="207"/>
    </row>
    <row r="110" spans="3:4" ht="18">
      <c r="C110" s="207"/>
      <c r="D110" s="207"/>
    </row>
    <row r="111" spans="3:4" ht="18">
      <c r="C111" s="207"/>
      <c r="D111" s="207"/>
    </row>
    <row r="112" spans="3:4" ht="18">
      <c r="C112" s="207"/>
      <c r="D112" s="207"/>
    </row>
    <row r="113" spans="3:4" ht="18">
      <c r="C113" s="207"/>
      <c r="D113" s="207"/>
    </row>
    <row r="114" spans="3:4" ht="18">
      <c r="C114" s="207"/>
      <c r="D114" s="207"/>
    </row>
    <row r="115" spans="3:4" ht="18">
      <c r="C115" s="207"/>
      <c r="D115" s="207"/>
    </row>
    <row r="116" spans="3:4" ht="18">
      <c r="C116" s="207"/>
      <c r="D116" s="207"/>
    </row>
    <row r="117" spans="3:4" ht="18">
      <c r="C117" s="207"/>
      <c r="D117" s="207"/>
    </row>
    <row r="118" spans="3:4" ht="18">
      <c r="C118" s="207"/>
      <c r="D118" s="207"/>
    </row>
    <row r="119" spans="3:4" ht="18">
      <c r="C119" s="207"/>
      <c r="D119" s="207"/>
    </row>
    <row r="120" spans="3:4" ht="18">
      <c r="C120" s="207"/>
      <c r="D120" s="207"/>
    </row>
    <row r="121" spans="3:4" ht="18">
      <c r="C121" s="207"/>
      <c r="D121" s="207"/>
    </row>
    <row r="122" spans="3:4" ht="18">
      <c r="C122" s="207"/>
      <c r="D122" s="207"/>
    </row>
    <row r="123" spans="3:4" ht="18">
      <c r="C123" s="207"/>
      <c r="D123" s="207"/>
    </row>
    <row r="124" spans="3:4" ht="18">
      <c r="C124" s="207"/>
      <c r="D124" s="207"/>
    </row>
    <row r="125" spans="3:4" ht="18">
      <c r="C125" s="207"/>
      <c r="D125" s="207"/>
    </row>
    <row r="126" spans="3:4" ht="18">
      <c r="C126" s="207"/>
      <c r="D126" s="207"/>
    </row>
    <row r="127" spans="3:4" ht="18">
      <c r="C127" s="207"/>
      <c r="D127" s="207"/>
    </row>
    <row r="128" spans="3:4" ht="18">
      <c r="C128" s="207"/>
      <c r="D128" s="207"/>
    </row>
    <row r="129" spans="3:4" ht="18">
      <c r="C129" s="207"/>
      <c r="D129" s="207"/>
    </row>
    <row r="130" spans="3:4" ht="18">
      <c r="C130" s="207"/>
      <c r="D130" s="207"/>
    </row>
    <row r="131" spans="3:4" ht="18">
      <c r="C131" s="207"/>
      <c r="D131" s="207"/>
    </row>
    <row r="132" spans="3:4" ht="18">
      <c r="C132" s="207"/>
      <c r="D132" s="207"/>
    </row>
    <row r="133" spans="3:4" ht="18">
      <c r="C133" s="207"/>
      <c r="D133" s="207"/>
    </row>
    <row r="134" spans="3:4" ht="18">
      <c r="C134" s="207"/>
      <c r="D134" s="207"/>
    </row>
    <row r="135" spans="3:4" ht="18">
      <c r="C135" s="207"/>
      <c r="D135" s="207"/>
    </row>
    <row r="136" spans="3:4" ht="18">
      <c r="C136" s="207"/>
      <c r="D136" s="207"/>
    </row>
    <row r="137" spans="3:4" ht="18">
      <c r="C137" s="207"/>
      <c r="D137" s="207"/>
    </row>
    <row r="138" spans="3:4" ht="18">
      <c r="C138" s="207"/>
      <c r="D138" s="207"/>
    </row>
    <row r="139" spans="3:4" ht="18">
      <c r="C139" s="207"/>
      <c r="D139" s="207"/>
    </row>
    <row r="140" spans="3:4" ht="18">
      <c r="C140" s="207"/>
      <c r="D140" s="207"/>
    </row>
    <row r="141" spans="3:4" ht="18">
      <c r="C141" s="207"/>
      <c r="D141" s="207"/>
    </row>
    <row r="142" spans="3:4" ht="18">
      <c r="C142" s="207"/>
      <c r="D142" s="207"/>
    </row>
    <row r="143" spans="3:4" ht="18">
      <c r="C143" s="207"/>
      <c r="D143" s="207"/>
    </row>
    <row r="144" spans="3:4" ht="18">
      <c r="C144" s="207"/>
      <c r="D144" s="207"/>
    </row>
    <row r="145" spans="3:4" ht="18">
      <c r="C145" s="207"/>
      <c r="D145" s="207"/>
    </row>
    <row r="146" spans="3:4" ht="18">
      <c r="C146" s="207"/>
      <c r="D146" s="207"/>
    </row>
  </sheetData>
  <printOptions/>
  <pageMargins left="0.7875" right="0.7875" top="0.7875" bottom="1.025" header="0.5118055555555556" footer="0.7875"/>
  <pageSetup firstPageNumber="116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18" sqref="B18"/>
    </sheetView>
  </sheetViews>
  <sheetFormatPr defaultColWidth="9.140625" defaultRowHeight="12.75"/>
  <cols>
    <col min="1" max="1" width="3.28125" style="84" customWidth="1"/>
    <col min="2" max="2" width="42.8515625" style="84" customWidth="1"/>
    <col min="3" max="3" width="20.28125" style="84" customWidth="1"/>
    <col min="4" max="4" width="19.7109375" style="84" customWidth="1"/>
    <col min="5" max="16384" width="9.00390625" style="84" customWidth="1"/>
  </cols>
  <sheetData>
    <row r="1" spans="1:4" s="181" customFormat="1" ht="18">
      <c r="A1" s="208"/>
      <c r="B1" s="209" t="s">
        <v>105</v>
      </c>
      <c r="C1" s="210"/>
      <c r="D1" s="211"/>
    </row>
    <row r="2" spans="1:4" s="181" customFormat="1" ht="18">
      <c r="A2" s="208"/>
      <c r="B2" s="210"/>
      <c r="C2" s="210"/>
      <c r="D2" s="210"/>
    </row>
    <row r="3" spans="1:4" s="181" customFormat="1" ht="18">
      <c r="A3" s="208"/>
      <c r="B3" s="212"/>
      <c r="C3" s="213" t="s">
        <v>140</v>
      </c>
      <c r="D3" s="212"/>
    </row>
    <row r="4" spans="1:4" s="2" customFormat="1" ht="15">
      <c r="A4" s="20" t="s">
        <v>15</v>
      </c>
      <c r="B4" s="26" t="s">
        <v>1</v>
      </c>
      <c r="C4" s="26" t="s">
        <v>106</v>
      </c>
      <c r="D4" s="26" t="s">
        <v>3</v>
      </c>
    </row>
    <row r="5" spans="1:4" s="2" customFormat="1" ht="20.25" customHeight="1">
      <c r="A5" s="28"/>
      <c r="B5" s="214"/>
      <c r="C5" s="214" t="s">
        <v>107</v>
      </c>
      <c r="D5" s="214"/>
    </row>
    <row r="6" spans="1:4" s="216" customFormat="1" ht="11.25" customHeight="1">
      <c r="A6" s="215">
        <v>1</v>
      </c>
      <c r="B6" s="215">
        <v>2</v>
      </c>
      <c r="C6" s="215">
        <v>3</v>
      </c>
      <c r="D6" s="215">
        <v>4</v>
      </c>
    </row>
    <row r="7" spans="1:4" s="181" customFormat="1" ht="37.5" customHeight="1">
      <c r="A7" s="217" t="s">
        <v>19</v>
      </c>
      <c r="B7" s="218" t="s">
        <v>108</v>
      </c>
      <c r="C7" s="219">
        <f>SUM(C8:C9)</f>
        <v>17031974</v>
      </c>
      <c r="D7" s="219">
        <f>SUM(D8:D9)</f>
        <v>12302971.21</v>
      </c>
    </row>
    <row r="8" spans="1:4" s="185" customFormat="1" ht="33.75" customHeight="1">
      <c r="A8" s="512"/>
      <c r="B8" s="513" t="s">
        <v>84</v>
      </c>
      <c r="C8" s="514">
        <v>8856334</v>
      </c>
      <c r="D8" s="514">
        <v>0</v>
      </c>
    </row>
    <row r="9" spans="1:4" s="220" customFormat="1" ht="34.5" customHeight="1">
      <c r="A9" s="221"/>
      <c r="B9" s="222" t="s">
        <v>109</v>
      </c>
      <c r="C9" s="223">
        <v>8175640</v>
      </c>
      <c r="D9" s="224">
        <v>12302971.21</v>
      </c>
    </row>
    <row r="10" spans="1:4" s="181" customFormat="1" ht="39" customHeight="1">
      <c r="A10" s="217" t="s">
        <v>50</v>
      </c>
      <c r="B10" s="218" t="s">
        <v>87</v>
      </c>
      <c r="C10" s="219">
        <f>SUM(C11)</f>
        <v>8856334</v>
      </c>
      <c r="D10" s="219">
        <f>SUM(D11)</f>
        <v>4213934</v>
      </c>
    </row>
    <row r="11" spans="1:4" s="228" customFormat="1" ht="23.25" customHeight="1">
      <c r="A11" s="225"/>
      <c r="B11" s="226" t="s">
        <v>110</v>
      </c>
      <c r="C11" s="227">
        <f>SUM(C13:C18)</f>
        <v>8856334</v>
      </c>
      <c r="D11" s="227">
        <f>SUM(D13:D18)</f>
        <v>4213934</v>
      </c>
    </row>
    <row r="12" spans="1:4" ht="18.75" customHeight="1">
      <c r="A12" s="229"/>
      <c r="B12" s="230" t="s">
        <v>71</v>
      </c>
      <c r="C12" s="231"/>
      <c r="D12" s="232"/>
    </row>
    <row r="13" spans="1:4" s="11" customFormat="1" ht="44.25" customHeight="1">
      <c r="A13" s="233" t="s">
        <v>94</v>
      </c>
      <c r="B13" s="14" t="s">
        <v>438</v>
      </c>
      <c r="C13" s="10">
        <v>211534</v>
      </c>
      <c r="D13" s="83">
        <v>211534</v>
      </c>
    </row>
    <row r="14" spans="1:4" s="11" customFormat="1" ht="45.75" customHeight="1">
      <c r="A14" s="234" t="s">
        <v>96</v>
      </c>
      <c r="B14" s="14" t="s">
        <v>567</v>
      </c>
      <c r="C14" s="10">
        <v>2594400</v>
      </c>
      <c r="D14" s="83">
        <v>1297200</v>
      </c>
    </row>
    <row r="15" spans="1:4" s="11" customFormat="1" ht="51" customHeight="1">
      <c r="A15" s="233" t="s">
        <v>94</v>
      </c>
      <c r="B15" s="14" t="s">
        <v>562</v>
      </c>
      <c r="C15" s="10">
        <v>2888800</v>
      </c>
      <c r="D15" s="83">
        <v>1444400</v>
      </c>
    </row>
    <row r="16" spans="1:4" s="11" customFormat="1" ht="51" customHeight="1">
      <c r="A16" s="234" t="s">
        <v>96</v>
      </c>
      <c r="B16" s="14" t="s">
        <v>560</v>
      </c>
      <c r="C16" s="10">
        <v>1685600</v>
      </c>
      <c r="D16" s="83">
        <v>842800</v>
      </c>
    </row>
    <row r="17" spans="1:4" s="11" customFormat="1" ht="51" customHeight="1">
      <c r="A17" s="233" t="s">
        <v>94</v>
      </c>
      <c r="B17" s="14" t="s">
        <v>561</v>
      </c>
      <c r="C17" s="10">
        <v>836000</v>
      </c>
      <c r="D17" s="83">
        <v>418000</v>
      </c>
    </row>
    <row r="18" spans="1:4" s="2" customFormat="1" ht="30" customHeight="1">
      <c r="A18" s="234" t="s">
        <v>96</v>
      </c>
      <c r="B18" s="12" t="s">
        <v>391</v>
      </c>
      <c r="C18" s="426">
        <v>640000</v>
      </c>
      <c r="D18" s="82">
        <v>0</v>
      </c>
    </row>
    <row r="19" spans="1:4" ht="18">
      <c r="A19" s="189"/>
      <c r="B19" s="189"/>
      <c r="C19" s="189"/>
      <c r="D19" s="235"/>
    </row>
    <row r="20" spans="1:4" ht="18">
      <c r="A20" s="189"/>
      <c r="B20" s="189"/>
      <c r="C20" s="189"/>
      <c r="D20" s="235"/>
    </row>
    <row r="21" ht="18">
      <c r="D21" s="236"/>
    </row>
    <row r="22" ht="18">
      <c r="D22" s="236"/>
    </row>
    <row r="23" ht="18">
      <c r="D23" s="236"/>
    </row>
    <row r="24" ht="18">
      <c r="D24" s="236"/>
    </row>
    <row r="25" ht="18">
      <c r="D25" s="236"/>
    </row>
    <row r="26" ht="18">
      <c r="D26" s="236"/>
    </row>
    <row r="27" ht="18">
      <c r="D27" s="236"/>
    </row>
    <row r="28" ht="18">
      <c r="D28" s="236"/>
    </row>
    <row r="29" ht="18">
      <c r="D29" s="236"/>
    </row>
    <row r="30" ht="18">
      <c r="D30" s="236"/>
    </row>
    <row r="31" ht="18">
      <c r="D31" s="237"/>
    </row>
    <row r="32" ht="18">
      <c r="D32" s="237"/>
    </row>
    <row r="33" ht="18">
      <c r="D33" s="237"/>
    </row>
    <row r="34" ht="18">
      <c r="D34" s="237"/>
    </row>
    <row r="35" ht="18">
      <c r="D35" s="237"/>
    </row>
    <row r="36" ht="18">
      <c r="D36" s="237"/>
    </row>
    <row r="37" ht="18">
      <c r="D37" s="237"/>
    </row>
    <row r="38" ht="18">
      <c r="D38" s="237"/>
    </row>
    <row r="39" ht="18">
      <c r="D39" s="237"/>
    </row>
    <row r="40" ht="18">
      <c r="D40" s="237"/>
    </row>
  </sheetData>
  <printOptions/>
  <pageMargins left="0.7875" right="0.7875" top="0.7875" bottom="1.025" header="0.5118055555555556" footer="0.7875"/>
  <pageSetup firstPageNumber="117" useFirstPageNumber="1" horizontalDpi="300" verticalDpi="3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3"/>
  <sheetViews>
    <sheetView workbookViewId="0" topLeftCell="A79">
      <selection activeCell="A1" sqref="A1"/>
    </sheetView>
  </sheetViews>
  <sheetFormatPr defaultColWidth="9.140625" defaultRowHeight="12.75"/>
  <cols>
    <col min="1" max="1" width="4.8515625" style="18" customWidth="1"/>
    <col min="2" max="2" width="8.28125" style="18" customWidth="1"/>
    <col min="3" max="3" width="71.8515625" style="18" customWidth="1"/>
    <col min="4" max="4" width="16.421875" style="2" customWidth="1"/>
    <col min="5" max="5" width="14.8515625" style="11" customWidth="1"/>
    <col min="6" max="6" width="9.28125" style="2" bestFit="1" customWidth="1"/>
    <col min="7" max="7" width="9.140625" style="18" customWidth="1"/>
    <col min="8" max="8" width="19.00390625" style="18" customWidth="1"/>
    <col min="9" max="9" width="16.421875" style="18" customWidth="1"/>
    <col min="10" max="16384" width="9.140625" style="18" customWidth="1"/>
  </cols>
  <sheetData>
    <row r="1" ht="18">
      <c r="B1" s="85" t="s">
        <v>380</v>
      </c>
    </row>
    <row r="3" ht="15">
      <c r="E3" s="430" t="s">
        <v>381</v>
      </c>
    </row>
    <row r="4" spans="1:6" ht="28.5" customHeight="1">
      <c r="A4" s="399" t="s">
        <v>0</v>
      </c>
      <c r="B4" s="399" t="s">
        <v>60</v>
      </c>
      <c r="C4" s="399" t="s">
        <v>382</v>
      </c>
      <c r="D4" s="357" t="s">
        <v>2</v>
      </c>
      <c r="E4" s="331" t="s">
        <v>383</v>
      </c>
      <c r="F4" s="357" t="s">
        <v>61</v>
      </c>
    </row>
    <row r="5" spans="1:6" s="330" customFormat="1" ht="11.25">
      <c r="A5" s="332">
        <v>1</v>
      </c>
      <c r="B5" s="332">
        <v>2</v>
      </c>
      <c r="C5" s="332">
        <v>3</v>
      </c>
      <c r="D5" s="427">
        <v>4</v>
      </c>
      <c r="E5" s="431">
        <v>5</v>
      </c>
      <c r="F5" s="427">
        <v>6</v>
      </c>
    </row>
    <row r="6" spans="1:6" ht="26.25" customHeight="1">
      <c r="A6" s="399"/>
      <c r="B6" s="460" t="s">
        <v>384</v>
      </c>
      <c r="C6" s="399"/>
      <c r="D6" s="428">
        <f>SUM(D7:D98)</f>
        <v>29815103</v>
      </c>
      <c r="E6" s="428">
        <f>SUM(E7:E98)</f>
        <v>2575999.8299999996</v>
      </c>
      <c r="F6" s="433">
        <f>E6/D6*100</f>
        <v>8.639915917781668</v>
      </c>
    </row>
    <row r="7" spans="1:8" ht="30" customHeight="1">
      <c r="A7" s="517">
        <v>600</v>
      </c>
      <c r="B7" s="517">
        <v>60004</v>
      </c>
      <c r="C7" s="518" t="s">
        <v>409</v>
      </c>
      <c r="D7" s="82">
        <v>19000</v>
      </c>
      <c r="E7" s="469">
        <v>0</v>
      </c>
      <c r="F7" s="459">
        <f aca="true" t="shared" si="0" ref="F7:F101">E7/D7*100</f>
        <v>0</v>
      </c>
      <c r="H7" s="329"/>
    </row>
    <row r="8" spans="1:9" ht="30" customHeight="1">
      <c r="A8" s="517">
        <v>600</v>
      </c>
      <c r="B8" s="517">
        <v>60016</v>
      </c>
      <c r="C8" s="518" t="s">
        <v>410</v>
      </c>
      <c r="D8" s="82">
        <v>5000000</v>
      </c>
      <c r="E8" s="470">
        <v>126.61</v>
      </c>
      <c r="F8" s="434">
        <f t="shared" si="0"/>
        <v>0.0025322</v>
      </c>
      <c r="H8" s="170"/>
      <c r="I8" s="329"/>
    </row>
    <row r="9" spans="1:8" ht="28.5" customHeight="1">
      <c r="A9" s="517">
        <v>600</v>
      </c>
      <c r="B9" s="517">
        <v>60016</v>
      </c>
      <c r="C9" s="518" t="s">
        <v>439</v>
      </c>
      <c r="D9" s="82">
        <v>55000</v>
      </c>
      <c r="E9" s="470">
        <v>0</v>
      </c>
      <c r="F9" s="434">
        <f t="shared" si="0"/>
        <v>0</v>
      </c>
      <c r="H9" s="329"/>
    </row>
    <row r="10" spans="1:8" ht="28.5" customHeight="1">
      <c r="A10" s="517">
        <v>600</v>
      </c>
      <c r="B10" s="517">
        <v>60016</v>
      </c>
      <c r="C10" s="518" t="s">
        <v>440</v>
      </c>
      <c r="D10" s="82">
        <v>140000</v>
      </c>
      <c r="E10" s="470">
        <v>0</v>
      </c>
      <c r="F10" s="434">
        <f t="shared" si="0"/>
        <v>0</v>
      </c>
      <c r="H10" s="170"/>
    </row>
    <row r="11" spans="1:8" ht="29.25" customHeight="1">
      <c r="A11" s="517">
        <v>600</v>
      </c>
      <c r="B11" s="517">
        <v>60016</v>
      </c>
      <c r="C11" s="518" t="s">
        <v>441</v>
      </c>
      <c r="D11" s="82">
        <v>108200</v>
      </c>
      <c r="E11" s="470">
        <v>0</v>
      </c>
      <c r="F11" s="434">
        <f t="shared" si="0"/>
        <v>0</v>
      </c>
      <c r="H11" s="329"/>
    </row>
    <row r="12" spans="1:8" ht="33" customHeight="1">
      <c r="A12" s="517">
        <v>600</v>
      </c>
      <c r="B12" s="517">
        <v>60016</v>
      </c>
      <c r="C12" s="518" t="s">
        <v>442</v>
      </c>
      <c r="D12" s="82">
        <v>55000</v>
      </c>
      <c r="E12" s="470">
        <v>0</v>
      </c>
      <c r="F12" s="434">
        <f t="shared" si="0"/>
        <v>0</v>
      </c>
      <c r="H12" s="170"/>
    </row>
    <row r="13" spans="1:8" ht="27.75" customHeight="1">
      <c r="A13" s="517">
        <v>600</v>
      </c>
      <c r="B13" s="517">
        <v>60016</v>
      </c>
      <c r="C13" s="518" t="s">
        <v>392</v>
      </c>
      <c r="D13" s="82">
        <v>163800</v>
      </c>
      <c r="E13" s="339">
        <v>0</v>
      </c>
      <c r="F13" s="434">
        <f t="shared" si="0"/>
        <v>0</v>
      </c>
      <c r="H13" s="170"/>
    </row>
    <row r="14" spans="1:8" ht="27" customHeight="1">
      <c r="A14" s="517">
        <v>600</v>
      </c>
      <c r="B14" s="517">
        <v>60016</v>
      </c>
      <c r="C14" s="518" t="s">
        <v>443</v>
      </c>
      <c r="D14" s="82">
        <v>657000</v>
      </c>
      <c r="E14" s="339">
        <v>0</v>
      </c>
      <c r="F14" s="434">
        <f t="shared" si="0"/>
        <v>0</v>
      </c>
      <c r="H14" s="329"/>
    </row>
    <row r="15" spans="1:6" ht="28.5" customHeight="1">
      <c r="A15" s="517">
        <v>600</v>
      </c>
      <c r="B15" s="517">
        <v>60016</v>
      </c>
      <c r="C15" s="518" t="s">
        <v>444</v>
      </c>
      <c r="D15" s="82">
        <v>3766760</v>
      </c>
      <c r="E15" s="339">
        <v>0</v>
      </c>
      <c r="F15" s="434">
        <f t="shared" si="0"/>
        <v>0</v>
      </c>
    </row>
    <row r="16" spans="1:6" ht="33" customHeight="1">
      <c r="A16" s="517">
        <v>600</v>
      </c>
      <c r="B16" s="517">
        <v>60016</v>
      </c>
      <c r="C16" s="518" t="s">
        <v>445</v>
      </c>
      <c r="D16" s="82">
        <v>28650</v>
      </c>
      <c r="E16" s="461">
        <v>0</v>
      </c>
      <c r="F16" s="462">
        <f t="shared" si="0"/>
        <v>0</v>
      </c>
    </row>
    <row r="17" spans="1:6" ht="33" customHeight="1">
      <c r="A17" s="517">
        <v>600</v>
      </c>
      <c r="B17" s="517">
        <v>60016</v>
      </c>
      <c r="C17" s="518" t="s">
        <v>446</v>
      </c>
      <c r="D17" s="82">
        <v>528000</v>
      </c>
      <c r="E17" s="463">
        <v>14587.8</v>
      </c>
      <c r="F17" s="464">
        <f t="shared" si="0"/>
        <v>2.762840909090909</v>
      </c>
    </row>
    <row r="18" spans="1:6" ht="27" customHeight="1">
      <c r="A18" s="517">
        <v>600</v>
      </c>
      <c r="B18" s="517">
        <v>60016</v>
      </c>
      <c r="C18" s="518" t="s">
        <v>447</v>
      </c>
      <c r="D18" s="82">
        <v>24100</v>
      </c>
      <c r="E18" s="339">
        <v>0</v>
      </c>
      <c r="F18" s="434">
        <f t="shared" si="0"/>
        <v>0</v>
      </c>
    </row>
    <row r="19" spans="1:6" ht="29.25" customHeight="1">
      <c r="A19" s="517">
        <v>600</v>
      </c>
      <c r="B19" s="517">
        <v>60016</v>
      </c>
      <c r="C19" s="518" t="s">
        <v>448</v>
      </c>
      <c r="D19" s="82">
        <v>25000</v>
      </c>
      <c r="E19" s="339">
        <v>0</v>
      </c>
      <c r="F19" s="434">
        <f t="shared" si="0"/>
        <v>0</v>
      </c>
    </row>
    <row r="20" spans="1:6" ht="29.25" customHeight="1">
      <c r="A20" s="517">
        <v>600</v>
      </c>
      <c r="B20" s="517">
        <v>60016</v>
      </c>
      <c r="C20" s="518" t="s">
        <v>449</v>
      </c>
      <c r="D20" s="82">
        <v>13260</v>
      </c>
      <c r="E20" s="339">
        <v>0</v>
      </c>
      <c r="F20" s="434">
        <f t="shared" si="0"/>
        <v>0</v>
      </c>
    </row>
    <row r="21" spans="1:6" ht="28.5" customHeight="1">
      <c r="A21" s="517">
        <v>600</v>
      </c>
      <c r="B21" s="517">
        <v>60016</v>
      </c>
      <c r="C21" s="518" t="s">
        <v>450</v>
      </c>
      <c r="D21" s="82">
        <v>80000</v>
      </c>
      <c r="E21" s="339">
        <v>0</v>
      </c>
      <c r="F21" s="434">
        <f t="shared" si="0"/>
        <v>0</v>
      </c>
    </row>
    <row r="22" spans="1:6" ht="33" customHeight="1">
      <c r="A22" s="517">
        <v>600</v>
      </c>
      <c r="B22" s="517">
        <v>60016</v>
      </c>
      <c r="C22" s="518" t="s">
        <v>451</v>
      </c>
      <c r="D22" s="82">
        <v>134000</v>
      </c>
      <c r="E22" s="339">
        <v>0</v>
      </c>
      <c r="F22" s="434">
        <f t="shared" si="0"/>
        <v>0</v>
      </c>
    </row>
    <row r="23" spans="1:8" ht="33" customHeight="1">
      <c r="A23" s="517">
        <v>600</v>
      </c>
      <c r="B23" s="517">
        <v>60016</v>
      </c>
      <c r="C23" s="518" t="s">
        <v>452</v>
      </c>
      <c r="D23" s="82">
        <v>35800</v>
      </c>
      <c r="E23" s="339">
        <v>0</v>
      </c>
      <c r="F23" s="434">
        <f t="shared" si="0"/>
        <v>0</v>
      </c>
      <c r="H23" s="170"/>
    </row>
    <row r="24" spans="1:6" ht="33" customHeight="1">
      <c r="A24" s="517">
        <v>600</v>
      </c>
      <c r="B24" s="517">
        <v>60016</v>
      </c>
      <c r="C24" s="518" t="s">
        <v>453</v>
      </c>
      <c r="D24" s="82">
        <v>85010</v>
      </c>
      <c r="E24" s="339">
        <v>0</v>
      </c>
      <c r="F24" s="434">
        <f t="shared" si="0"/>
        <v>0</v>
      </c>
    </row>
    <row r="25" spans="1:6" ht="33" customHeight="1">
      <c r="A25" s="517">
        <v>600</v>
      </c>
      <c r="B25" s="517">
        <v>60016</v>
      </c>
      <c r="C25" s="518" t="s">
        <v>454</v>
      </c>
      <c r="D25" s="82">
        <v>68000</v>
      </c>
      <c r="E25" s="339">
        <v>67969.8</v>
      </c>
      <c r="F25" s="434">
        <f t="shared" si="0"/>
        <v>99.95558823529413</v>
      </c>
    </row>
    <row r="26" spans="1:6" ht="30" customHeight="1">
      <c r="A26" s="517">
        <v>600</v>
      </c>
      <c r="B26" s="517">
        <v>60016</v>
      </c>
      <c r="C26" s="518" t="s">
        <v>455</v>
      </c>
      <c r="D26" s="82">
        <v>27600</v>
      </c>
      <c r="E26" s="339">
        <v>0</v>
      </c>
      <c r="F26" s="434">
        <f t="shared" si="0"/>
        <v>0</v>
      </c>
    </row>
    <row r="27" spans="1:6" ht="29.25" customHeight="1">
      <c r="A27" s="517">
        <v>600</v>
      </c>
      <c r="B27" s="517">
        <v>60016</v>
      </c>
      <c r="C27" s="518" t="s">
        <v>456</v>
      </c>
      <c r="D27" s="82">
        <v>27000</v>
      </c>
      <c r="E27" s="470">
        <v>0</v>
      </c>
      <c r="F27" s="434">
        <f t="shared" si="0"/>
        <v>0</v>
      </c>
    </row>
    <row r="28" spans="1:8" ht="33" customHeight="1">
      <c r="A28" s="517">
        <v>600</v>
      </c>
      <c r="B28" s="517">
        <v>60016</v>
      </c>
      <c r="C28" s="518" t="s">
        <v>457</v>
      </c>
      <c r="D28" s="82">
        <v>58200</v>
      </c>
      <c r="E28" s="470">
        <v>0</v>
      </c>
      <c r="F28" s="434">
        <f t="shared" si="0"/>
        <v>0</v>
      </c>
      <c r="H28" s="170"/>
    </row>
    <row r="29" spans="1:6" ht="33" customHeight="1">
      <c r="A29" s="517">
        <v>600</v>
      </c>
      <c r="B29" s="517">
        <v>60016</v>
      </c>
      <c r="C29" s="518" t="s">
        <v>458</v>
      </c>
      <c r="D29" s="82">
        <v>60000</v>
      </c>
      <c r="E29" s="470">
        <v>0</v>
      </c>
      <c r="F29" s="434">
        <f t="shared" si="0"/>
        <v>0</v>
      </c>
    </row>
    <row r="30" spans="1:6" ht="33" customHeight="1">
      <c r="A30" s="517">
        <v>600</v>
      </c>
      <c r="B30" s="517">
        <v>60016</v>
      </c>
      <c r="C30" s="518" t="s">
        <v>459</v>
      </c>
      <c r="D30" s="82">
        <v>21000</v>
      </c>
      <c r="E30" s="471">
        <v>123</v>
      </c>
      <c r="F30" s="462">
        <f t="shared" si="0"/>
        <v>0.5857142857142856</v>
      </c>
    </row>
    <row r="31" spans="1:6" ht="33" customHeight="1">
      <c r="A31" s="517">
        <v>600</v>
      </c>
      <c r="B31" s="517">
        <v>60016</v>
      </c>
      <c r="C31" s="518" t="s">
        <v>460</v>
      </c>
      <c r="D31" s="82">
        <v>22000</v>
      </c>
      <c r="E31" s="463">
        <v>123</v>
      </c>
      <c r="F31" s="464">
        <f t="shared" si="0"/>
        <v>0.5590909090909091</v>
      </c>
    </row>
    <row r="32" spans="1:6" ht="33" customHeight="1">
      <c r="A32" s="517">
        <v>600</v>
      </c>
      <c r="B32" s="517">
        <v>60016</v>
      </c>
      <c r="C32" s="518" t="s">
        <v>461</v>
      </c>
      <c r="D32" s="82">
        <v>95000</v>
      </c>
      <c r="E32" s="339">
        <v>123</v>
      </c>
      <c r="F32" s="434">
        <f t="shared" si="0"/>
        <v>0.12947368421052632</v>
      </c>
    </row>
    <row r="33" spans="1:6" ht="33" customHeight="1">
      <c r="A33" s="517">
        <v>600</v>
      </c>
      <c r="B33" s="517">
        <v>60016</v>
      </c>
      <c r="C33" s="518" t="s">
        <v>462</v>
      </c>
      <c r="D33" s="82">
        <v>34221</v>
      </c>
      <c r="E33" s="339">
        <v>0</v>
      </c>
      <c r="F33" s="434">
        <f t="shared" si="0"/>
        <v>0</v>
      </c>
    </row>
    <row r="34" spans="1:6" ht="33" customHeight="1">
      <c r="A34" s="517">
        <v>600</v>
      </c>
      <c r="B34" s="517">
        <v>60016</v>
      </c>
      <c r="C34" s="518" t="s">
        <v>463</v>
      </c>
      <c r="D34" s="82">
        <v>75000</v>
      </c>
      <c r="E34" s="339">
        <v>72447</v>
      </c>
      <c r="F34" s="434">
        <f t="shared" si="0"/>
        <v>96.596</v>
      </c>
    </row>
    <row r="35" spans="1:6" ht="33" customHeight="1">
      <c r="A35" s="517">
        <v>600</v>
      </c>
      <c r="B35" s="517">
        <v>60016</v>
      </c>
      <c r="C35" s="518" t="s">
        <v>464</v>
      </c>
      <c r="D35" s="82">
        <v>23370</v>
      </c>
      <c r="E35" s="339">
        <v>0</v>
      </c>
      <c r="F35" s="434">
        <f t="shared" si="0"/>
        <v>0</v>
      </c>
    </row>
    <row r="36" spans="1:6" ht="33" customHeight="1">
      <c r="A36" s="517">
        <v>600</v>
      </c>
      <c r="B36" s="517">
        <v>60016</v>
      </c>
      <c r="C36" s="518" t="s">
        <v>465</v>
      </c>
      <c r="D36" s="82">
        <v>66660</v>
      </c>
      <c r="E36" s="339">
        <v>0</v>
      </c>
      <c r="F36" s="434">
        <f t="shared" si="0"/>
        <v>0</v>
      </c>
    </row>
    <row r="37" spans="1:6" ht="33" customHeight="1">
      <c r="A37" s="517">
        <v>600</v>
      </c>
      <c r="B37" s="517">
        <v>60016</v>
      </c>
      <c r="C37" s="518" t="s">
        <v>466</v>
      </c>
      <c r="D37" s="82">
        <v>70000</v>
      </c>
      <c r="E37" s="339">
        <v>64581.26</v>
      </c>
      <c r="F37" s="434">
        <f t="shared" si="0"/>
        <v>92.25894285714286</v>
      </c>
    </row>
    <row r="38" spans="1:6" ht="33" customHeight="1">
      <c r="A38" s="517">
        <v>600</v>
      </c>
      <c r="B38" s="517">
        <v>60016</v>
      </c>
      <c r="C38" s="518" t="s">
        <v>467</v>
      </c>
      <c r="D38" s="82">
        <v>12000</v>
      </c>
      <c r="E38" s="339">
        <v>0</v>
      </c>
      <c r="F38" s="434">
        <f t="shared" si="0"/>
        <v>0</v>
      </c>
    </row>
    <row r="39" spans="1:8" ht="33" customHeight="1">
      <c r="A39" s="517">
        <v>600</v>
      </c>
      <c r="B39" s="517">
        <v>60016</v>
      </c>
      <c r="C39" s="518" t="s">
        <v>468</v>
      </c>
      <c r="D39" s="82">
        <v>5000</v>
      </c>
      <c r="E39" s="339">
        <v>0</v>
      </c>
      <c r="F39" s="434">
        <f t="shared" si="0"/>
        <v>0</v>
      </c>
      <c r="H39" s="170"/>
    </row>
    <row r="40" spans="1:6" ht="33" customHeight="1">
      <c r="A40" s="517">
        <v>700</v>
      </c>
      <c r="B40" s="517">
        <v>70095</v>
      </c>
      <c r="C40" s="518" t="s">
        <v>393</v>
      </c>
      <c r="D40" s="82">
        <v>885000</v>
      </c>
      <c r="E40" s="339">
        <v>876902.98</v>
      </c>
      <c r="F40" s="434">
        <f t="shared" si="0"/>
        <v>99.0850824858757</v>
      </c>
    </row>
    <row r="41" spans="1:8" ht="33" customHeight="1">
      <c r="A41" s="517">
        <v>710</v>
      </c>
      <c r="B41" s="517">
        <v>71035</v>
      </c>
      <c r="C41" s="518" t="s">
        <v>411</v>
      </c>
      <c r="D41" s="82">
        <v>270000</v>
      </c>
      <c r="E41" s="339">
        <v>19680</v>
      </c>
      <c r="F41" s="434">
        <f t="shared" si="0"/>
        <v>7.28888888888889</v>
      </c>
      <c r="H41" s="329"/>
    </row>
    <row r="42" spans="1:8" ht="33" customHeight="1">
      <c r="A42" s="517">
        <v>710</v>
      </c>
      <c r="B42" s="517">
        <v>71035</v>
      </c>
      <c r="C42" s="518" t="s">
        <v>412</v>
      </c>
      <c r="D42" s="82">
        <v>175000</v>
      </c>
      <c r="E42" s="339">
        <v>145785.41</v>
      </c>
      <c r="F42" s="434">
        <f t="shared" si="0"/>
        <v>83.30594857142857</v>
      </c>
      <c r="H42" s="170"/>
    </row>
    <row r="43" spans="1:6" ht="33" customHeight="1">
      <c r="A43" s="517">
        <v>710</v>
      </c>
      <c r="B43" s="517">
        <v>71035</v>
      </c>
      <c r="C43" s="519" t="s">
        <v>469</v>
      </c>
      <c r="D43" s="82">
        <v>50000</v>
      </c>
      <c r="E43" s="339">
        <v>0</v>
      </c>
      <c r="F43" s="434">
        <f t="shared" si="0"/>
        <v>0</v>
      </c>
    </row>
    <row r="44" spans="1:6" ht="33" customHeight="1">
      <c r="A44" s="517">
        <v>710</v>
      </c>
      <c r="B44" s="517">
        <v>71035</v>
      </c>
      <c r="C44" s="519" t="s">
        <v>470</v>
      </c>
      <c r="D44" s="82">
        <v>100000</v>
      </c>
      <c r="E44" s="461">
        <v>10209</v>
      </c>
      <c r="F44" s="462">
        <f t="shared" si="0"/>
        <v>10.209</v>
      </c>
    </row>
    <row r="45" spans="1:6" ht="33" customHeight="1">
      <c r="A45" s="517">
        <v>750</v>
      </c>
      <c r="B45" s="517">
        <v>75023</v>
      </c>
      <c r="C45" s="519" t="s">
        <v>471</v>
      </c>
      <c r="D45" s="82">
        <v>60000</v>
      </c>
      <c r="E45" s="463">
        <v>0</v>
      </c>
      <c r="F45" s="464">
        <f t="shared" si="0"/>
        <v>0</v>
      </c>
    </row>
    <row r="46" spans="1:6" ht="33" customHeight="1">
      <c r="A46" s="517">
        <v>750</v>
      </c>
      <c r="B46" s="517">
        <v>75095</v>
      </c>
      <c r="C46" s="519" t="s">
        <v>472</v>
      </c>
      <c r="D46" s="82">
        <v>30000</v>
      </c>
      <c r="E46" s="339">
        <v>0</v>
      </c>
      <c r="F46" s="434">
        <f t="shared" si="0"/>
        <v>0</v>
      </c>
    </row>
    <row r="47" spans="1:6" ht="33" customHeight="1">
      <c r="A47" s="517">
        <v>750</v>
      </c>
      <c r="B47" s="517">
        <v>75023</v>
      </c>
      <c r="C47" s="519" t="s">
        <v>473</v>
      </c>
      <c r="D47" s="82">
        <v>65000</v>
      </c>
      <c r="E47" s="339">
        <v>0</v>
      </c>
      <c r="F47" s="434">
        <f t="shared" si="0"/>
        <v>0</v>
      </c>
    </row>
    <row r="48" spans="1:6" ht="33" customHeight="1">
      <c r="A48" s="517">
        <v>754</v>
      </c>
      <c r="B48" s="517">
        <v>75495</v>
      </c>
      <c r="C48" s="519" t="s">
        <v>394</v>
      </c>
      <c r="D48" s="82">
        <v>80000</v>
      </c>
      <c r="E48" s="339">
        <v>0</v>
      </c>
      <c r="F48" s="434">
        <f t="shared" si="0"/>
        <v>0</v>
      </c>
    </row>
    <row r="49" spans="1:8" ht="33" customHeight="1">
      <c r="A49" s="517">
        <v>801</v>
      </c>
      <c r="B49" s="517">
        <v>80101</v>
      </c>
      <c r="C49" s="519" t="s">
        <v>474</v>
      </c>
      <c r="D49" s="82">
        <v>224200</v>
      </c>
      <c r="E49" s="339">
        <v>6242.25</v>
      </c>
      <c r="F49" s="434">
        <f t="shared" si="0"/>
        <v>2.7842328278322928</v>
      </c>
      <c r="H49" s="170"/>
    </row>
    <row r="50" spans="1:6" ht="33" customHeight="1">
      <c r="A50" s="517">
        <v>801</v>
      </c>
      <c r="B50" s="517">
        <v>80101</v>
      </c>
      <c r="C50" s="519" t="s">
        <v>475</v>
      </c>
      <c r="D50" s="82">
        <v>7583</v>
      </c>
      <c r="E50" s="339">
        <v>0</v>
      </c>
      <c r="F50" s="434">
        <f t="shared" si="0"/>
        <v>0</v>
      </c>
    </row>
    <row r="51" spans="1:6" ht="33" customHeight="1">
      <c r="A51" s="517">
        <v>801</v>
      </c>
      <c r="B51" s="517">
        <v>80104</v>
      </c>
      <c r="C51" s="518" t="s">
        <v>476</v>
      </c>
      <c r="D51" s="82">
        <v>43000</v>
      </c>
      <c r="E51" s="339">
        <v>0</v>
      </c>
      <c r="F51" s="434">
        <f t="shared" si="0"/>
        <v>0</v>
      </c>
    </row>
    <row r="52" spans="1:6" ht="33" customHeight="1">
      <c r="A52" s="517">
        <v>801</v>
      </c>
      <c r="B52" s="517">
        <v>80104</v>
      </c>
      <c r="C52" s="518" t="s">
        <v>477</v>
      </c>
      <c r="D52" s="82">
        <v>25000</v>
      </c>
      <c r="E52" s="339">
        <v>23062.5</v>
      </c>
      <c r="F52" s="434">
        <f t="shared" si="0"/>
        <v>92.25</v>
      </c>
    </row>
    <row r="53" spans="1:6" ht="33" customHeight="1">
      <c r="A53" s="517">
        <v>801</v>
      </c>
      <c r="B53" s="517">
        <v>80104</v>
      </c>
      <c r="C53" s="518" t="s">
        <v>478</v>
      </c>
      <c r="D53" s="515">
        <v>30000</v>
      </c>
      <c r="E53" s="516">
        <v>0</v>
      </c>
      <c r="F53" s="434">
        <f t="shared" si="0"/>
        <v>0</v>
      </c>
    </row>
    <row r="54" spans="1:8" ht="33" customHeight="1">
      <c r="A54" s="517">
        <v>801</v>
      </c>
      <c r="B54" s="517">
        <v>80110</v>
      </c>
      <c r="C54" s="518" t="s">
        <v>479</v>
      </c>
      <c r="D54" s="482">
        <v>38000</v>
      </c>
      <c r="E54" s="516">
        <v>37980</v>
      </c>
      <c r="F54" s="434">
        <f t="shared" si="0"/>
        <v>99.94736842105263</v>
      </c>
      <c r="H54" s="329"/>
    </row>
    <row r="55" spans="1:6" ht="33" customHeight="1">
      <c r="A55" s="517">
        <v>801</v>
      </c>
      <c r="B55" s="517">
        <v>80110</v>
      </c>
      <c r="C55" s="519" t="s">
        <v>480</v>
      </c>
      <c r="D55" s="482">
        <v>160000</v>
      </c>
      <c r="E55" s="516">
        <v>6150</v>
      </c>
      <c r="F55" s="434">
        <f t="shared" si="0"/>
        <v>3.84375</v>
      </c>
    </row>
    <row r="56" spans="1:6" ht="33" customHeight="1">
      <c r="A56" s="517">
        <v>801</v>
      </c>
      <c r="B56" s="517">
        <v>80110</v>
      </c>
      <c r="C56" s="519" t="s">
        <v>481</v>
      </c>
      <c r="D56" s="482">
        <v>48000</v>
      </c>
      <c r="E56" s="516">
        <v>0</v>
      </c>
      <c r="F56" s="434">
        <f t="shared" si="0"/>
        <v>0</v>
      </c>
    </row>
    <row r="57" spans="1:6" ht="33" customHeight="1">
      <c r="A57" s="517">
        <v>801</v>
      </c>
      <c r="B57" s="517">
        <v>80110</v>
      </c>
      <c r="C57" s="519" t="s">
        <v>482</v>
      </c>
      <c r="D57" s="482">
        <v>45000</v>
      </c>
      <c r="E57" s="516">
        <v>0</v>
      </c>
      <c r="F57" s="434">
        <f t="shared" si="0"/>
        <v>0</v>
      </c>
    </row>
    <row r="58" spans="1:6" ht="33" customHeight="1">
      <c r="A58" s="517">
        <v>801</v>
      </c>
      <c r="B58" s="517">
        <v>80110</v>
      </c>
      <c r="C58" s="519" t="s">
        <v>483</v>
      </c>
      <c r="D58" s="482">
        <v>40000</v>
      </c>
      <c r="E58" s="516">
        <v>0</v>
      </c>
      <c r="F58" s="434">
        <f t="shared" si="0"/>
        <v>0</v>
      </c>
    </row>
    <row r="59" spans="1:6" ht="33" customHeight="1">
      <c r="A59" s="517">
        <v>801</v>
      </c>
      <c r="B59" s="517">
        <v>80195</v>
      </c>
      <c r="C59" s="519" t="s">
        <v>484</v>
      </c>
      <c r="D59" s="482">
        <v>502000</v>
      </c>
      <c r="E59" s="516">
        <v>0</v>
      </c>
      <c r="F59" s="434">
        <f t="shared" si="0"/>
        <v>0</v>
      </c>
    </row>
    <row r="60" spans="1:6" ht="33" customHeight="1">
      <c r="A60" s="517">
        <v>852</v>
      </c>
      <c r="B60" s="517">
        <v>85203</v>
      </c>
      <c r="C60" s="519" t="s">
        <v>485</v>
      </c>
      <c r="D60" s="482">
        <v>11000</v>
      </c>
      <c r="E60" s="516">
        <v>9896.9</v>
      </c>
      <c r="F60" s="434">
        <f t="shared" si="0"/>
        <v>89.97181818181818</v>
      </c>
    </row>
    <row r="61" spans="1:6" ht="33" customHeight="1">
      <c r="A61" s="517">
        <v>853</v>
      </c>
      <c r="B61" s="517">
        <v>85305</v>
      </c>
      <c r="C61" s="519" t="s">
        <v>486</v>
      </c>
      <c r="D61" s="482">
        <v>31000</v>
      </c>
      <c r="E61" s="516">
        <v>28299.84</v>
      </c>
      <c r="F61" s="434">
        <f t="shared" si="0"/>
        <v>91.2898064516129</v>
      </c>
    </row>
    <row r="62" spans="1:6" ht="33" customHeight="1">
      <c r="A62" s="517">
        <v>900</v>
      </c>
      <c r="B62" s="517">
        <v>90001</v>
      </c>
      <c r="C62" s="519" t="s">
        <v>487</v>
      </c>
      <c r="D62" s="482">
        <v>14000</v>
      </c>
      <c r="E62" s="516">
        <v>0</v>
      </c>
      <c r="F62" s="434">
        <f t="shared" si="0"/>
        <v>0</v>
      </c>
    </row>
    <row r="63" spans="1:8" ht="33" customHeight="1">
      <c r="A63" s="517">
        <v>900</v>
      </c>
      <c r="B63" s="517">
        <v>90004</v>
      </c>
      <c r="C63" s="518" t="s">
        <v>488</v>
      </c>
      <c r="D63" s="482">
        <v>2223500</v>
      </c>
      <c r="E63" s="516">
        <v>3670.93</v>
      </c>
      <c r="F63" s="434">
        <f t="shared" si="0"/>
        <v>0.16509691927141892</v>
      </c>
      <c r="H63" s="329"/>
    </row>
    <row r="64" spans="1:6" ht="33" customHeight="1">
      <c r="A64" s="517">
        <v>900</v>
      </c>
      <c r="B64" s="517">
        <v>90004</v>
      </c>
      <c r="C64" s="518" t="s">
        <v>489</v>
      </c>
      <c r="D64" s="482">
        <v>1200000</v>
      </c>
      <c r="E64" s="516">
        <v>0</v>
      </c>
      <c r="F64" s="434">
        <f t="shared" si="0"/>
        <v>0</v>
      </c>
    </row>
    <row r="65" spans="1:6" ht="33" customHeight="1">
      <c r="A65" s="517">
        <v>900</v>
      </c>
      <c r="B65" s="517">
        <v>90004</v>
      </c>
      <c r="C65" s="518" t="s">
        <v>490</v>
      </c>
      <c r="D65" s="482">
        <v>63689</v>
      </c>
      <c r="E65" s="516">
        <v>0</v>
      </c>
      <c r="F65" s="434">
        <f t="shared" si="0"/>
        <v>0</v>
      </c>
    </row>
    <row r="66" spans="1:6" ht="33" customHeight="1">
      <c r="A66" s="517">
        <v>900</v>
      </c>
      <c r="B66" s="517">
        <v>90004</v>
      </c>
      <c r="C66" s="518" t="s">
        <v>491</v>
      </c>
      <c r="D66" s="482">
        <v>20000</v>
      </c>
      <c r="E66" s="516">
        <v>2583</v>
      </c>
      <c r="F66" s="434">
        <f t="shared" si="0"/>
        <v>12.915</v>
      </c>
    </row>
    <row r="67" spans="1:6" ht="33" customHeight="1">
      <c r="A67" s="517">
        <v>900</v>
      </c>
      <c r="B67" s="517">
        <v>90004</v>
      </c>
      <c r="C67" s="518" t="s">
        <v>492</v>
      </c>
      <c r="D67" s="482">
        <v>50000</v>
      </c>
      <c r="E67" s="516">
        <v>2583</v>
      </c>
      <c r="F67" s="434">
        <f t="shared" si="0"/>
        <v>5.1659999999999995</v>
      </c>
    </row>
    <row r="68" spans="1:6" ht="33" customHeight="1">
      <c r="A68" s="517">
        <v>900</v>
      </c>
      <c r="B68" s="517">
        <v>90004</v>
      </c>
      <c r="C68" s="518" t="s">
        <v>493</v>
      </c>
      <c r="D68" s="482">
        <v>50000</v>
      </c>
      <c r="E68" s="516">
        <v>49938</v>
      </c>
      <c r="F68" s="434">
        <f t="shared" si="0"/>
        <v>99.876</v>
      </c>
    </row>
    <row r="69" spans="1:6" ht="33" customHeight="1">
      <c r="A69" s="517">
        <v>900</v>
      </c>
      <c r="B69" s="517">
        <v>90004</v>
      </c>
      <c r="C69" s="518" t="s">
        <v>494</v>
      </c>
      <c r="D69" s="482">
        <v>62000</v>
      </c>
      <c r="E69" s="516">
        <v>3157</v>
      </c>
      <c r="F69" s="434">
        <f t="shared" si="0"/>
        <v>5.091935483870968</v>
      </c>
    </row>
    <row r="70" spans="1:6" ht="33" customHeight="1">
      <c r="A70" s="517">
        <v>900</v>
      </c>
      <c r="B70" s="517">
        <v>90004</v>
      </c>
      <c r="C70" s="518" t="s">
        <v>495</v>
      </c>
      <c r="D70" s="482">
        <v>107000</v>
      </c>
      <c r="E70" s="516">
        <v>2050</v>
      </c>
      <c r="F70" s="434">
        <f t="shared" si="0"/>
        <v>1.9158878504672898</v>
      </c>
    </row>
    <row r="71" spans="1:8" ht="33" customHeight="1">
      <c r="A71" s="517">
        <v>900</v>
      </c>
      <c r="B71" s="517">
        <v>90015</v>
      </c>
      <c r="C71" s="518" t="s">
        <v>385</v>
      </c>
      <c r="D71" s="482">
        <v>40000</v>
      </c>
      <c r="E71" s="516">
        <v>8595</v>
      </c>
      <c r="F71" s="434">
        <f t="shared" si="0"/>
        <v>21.4875</v>
      </c>
      <c r="H71" s="329"/>
    </row>
    <row r="72" spans="1:6" ht="33" customHeight="1">
      <c r="A72" s="517">
        <v>900</v>
      </c>
      <c r="B72" s="517">
        <v>90015</v>
      </c>
      <c r="C72" s="518" t="s">
        <v>395</v>
      </c>
      <c r="D72" s="482">
        <v>60000</v>
      </c>
      <c r="E72" s="516">
        <v>0</v>
      </c>
      <c r="F72" s="434">
        <f t="shared" si="0"/>
        <v>0</v>
      </c>
    </row>
    <row r="73" spans="1:6" ht="33" customHeight="1">
      <c r="A73" s="517">
        <v>900</v>
      </c>
      <c r="B73" s="517">
        <v>90015</v>
      </c>
      <c r="C73" s="518" t="s">
        <v>496</v>
      </c>
      <c r="D73" s="482">
        <v>245500</v>
      </c>
      <c r="E73" s="516">
        <v>6150</v>
      </c>
      <c r="F73" s="434">
        <f t="shared" si="0"/>
        <v>2.505091649694501</v>
      </c>
    </row>
    <row r="74" spans="1:8" ht="33" customHeight="1">
      <c r="A74" s="517">
        <v>900</v>
      </c>
      <c r="B74" s="517">
        <v>90015</v>
      </c>
      <c r="C74" s="518" t="s">
        <v>497</v>
      </c>
      <c r="D74" s="482">
        <v>70000</v>
      </c>
      <c r="E74" s="516">
        <v>275.21</v>
      </c>
      <c r="F74" s="434">
        <f t="shared" si="0"/>
        <v>0.3931571428571428</v>
      </c>
      <c r="H74" s="329"/>
    </row>
    <row r="75" spans="1:6" ht="33" customHeight="1">
      <c r="A75" s="517">
        <v>900</v>
      </c>
      <c r="B75" s="517">
        <v>90015</v>
      </c>
      <c r="C75" s="518" t="s">
        <v>498</v>
      </c>
      <c r="D75" s="482">
        <v>220000</v>
      </c>
      <c r="E75" s="516">
        <v>0</v>
      </c>
      <c r="F75" s="434">
        <f t="shared" si="0"/>
        <v>0</v>
      </c>
    </row>
    <row r="76" spans="1:6" ht="33" customHeight="1">
      <c r="A76" s="517">
        <v>900</v>
      </c>
      <c r="B76" s="517">
        <v>90015</v>
      </c>
      <c r="C76" s="518" t="s">
        <v>499</v>
      </c>
      <c r="D76" s="482">
        <v>18500</v>
      </c>
      <c r="E76" s="516">
        <v>0</v>
      </c>
      <c r="F76" s="434">
        <f t="shared" si="0"/>
        <v>0</v>
      </c>
    </row>
    <row r="77" spans="1:6" ht="33" customHeight="1">
      <c r="A77" s="517">
        <v>900</v>
      </c>
      <c r="B77" s="517">
        <v>90015</v>
      </c>
      <c r="C77" s="518" t="s">
        <v>500</v>
      </c>
      <c r="D77" s="482">
        <v>64000</v>
      </c>
      <c r="E77" s="516">
        <v>0</v>
      </c>
      <c r="F77" s="434">
        <f t="shared" si="0"/>
        <v>0</v>
      </c>
    </row>
    <row r="78" spans="1:6" ht="33" customHeight="1">
      <c r="A78" s="517">
        <v>900</v>
      </c>
      <c r="B78" s="517">
        <v>90015</v>
      </c>
      <c r="C78" s="518" t="s">
        <v>501</v>
      </c>
      <c r="D78" s="482">
        <v>40000</v>
      </c>
      <c r="E78" s="516">
        <v>0</v>
      </c>
      <c r="F78" s="434">
        <f t="shared" si="0"/>
        <v>0</v>
      </c>
    </row>
    <row r="79" spans="1:6" ht="33" customHeight="1">
      <c r="A79" s="517">
        <v>900</v>
      </c>
      <c r="B79" s="517">
        <v>90015</v>
      </c>
      <c r="C79" s="518" t="s">
        <v>502</v>
      </c>
      <c r="D79" s="482">
        <v>10000</v>
      </c>
      <c r="E79" s="516">
        <v>0</v>
      </c>
      <c r="F79" s="434">
        <f t="shared" si="0"/>
        <v>0</v>
      </c>
    </row>
    <row r="80" spans="1:6" ht="33" customHeight="1">
      <c r="A80" s="517">
        <v>900</v>
      </c>
      <c r="B80" s="517">
        <v>90015</v>
      </c>
      <c r="C80" s="518" t="s">
        <v>503</v>
      </c>
      <c r="D80" s="482">
        <v>44500</v>
      </c>
      <c r="E80" s="516">
        <v>0</v>
      </c>
      <c r="F80" s="434">
        <f t="shared" si="0"/>
        <v>0</v>
      </c>
    </row>
    <row r="81" spans="1:6" ht="33" customHeight="1">
      <c r="A81" s="517">
        <v>900</v>
      </c>
      <c r="B81" s="517">
        <v>90015</v>
      </c>
      <c r="C81" s="518" t="s">
        <v>504</v>
      </c>
      <c r="D81" s="482">
        <v>35000</v>
      </c>
      <c r="E81" s="516">
        <v>0</v>
      </c>
      <c r="F81" s="434">
        <f t="shared" si="0"/>
        <v>0</v>
      </c>
    </row>
    <row r="82" spans="1:8" ht="33" customHeight="1">
      <c r="A82" s="517">
        <v>900</v>
      </c>
      <c r="B82" s="517">
        <v>90095</v>
      </c>
      <c r="C82" s="518" t="s">
        <v>386</v>
      </c>
      <c r="D82" s="482">
        <v>37000</v>
      </c>
      <c r="E82" s="516">
        <v>6888</v>
      </c>
      <c r="F82" s="434">
        <f t="shared" si="0"/>
        <v>18.616216216216216</v>
      </c>
      <c r="H82" s="329"/>
    </row>
    <row r="83" spans="1:6" ht="33" customHeight="1">
      <c r="A83" s="517">
        <v>900</v>
      </c>
      <c r="B83" s="517">
        <v>90095</v>
      </c>
      <c r="C83" s="518" t="s">
        <v>505</v>
      </c>
      <c r="D83" s="482">
        <v>4000000</v>
      </c>
      <c r="E83" s="516">
        <v>26918.5</v>
      </c>
      <c r="F83" s="434">
        <f t="shared" si="0"/>
        <v>0.6729625</v>
      </c>
    </row>
    <row r="84" spans="1:6" ht="33" customHeight="1">
      <c r="A84" s="517">
        <v>900</v>
      </c>
      <c r="B84" s="517">
        <v>90095</v>
      </c>
      <c r="C84" s="518" t="s">
        <v>413</v>
      </c>
      <c r="D84" s="482">
        <v>250000</v>
      </c>
      <c r="E84" s="516">
        <v>0</v>
      </c>
      <c r="F84" s="434">
        <f t="shared" si="0"/>
        <v>0</v>
      </c>
    </row>
    <row r="85" spans="1:6" ht="33" customHeight="1">
      <c r="A85" s="517">
        <v>900</v>
      </c>
      <c r="B85" s="517">
        <v>90095</v>
      </c>
      <c r="C85" s="518" t="s">
        <v>506</v>
      </c>
      <c r="D85" s="482">
        <v>92000</v>
      </c>
      <c r="E85" s="516">
        <v>3157</v>
      </c>
      <c r="F85" s="434">
        <f t="shared" si="0"/>
        <v>3.4315217391304347</v>
      </c>
    </row>
    <row r="86" spans="1:6" ht="33" customHeight="1">
      <c r="A86" s="517">
        <v>900</v>
      </c>
      <c r="B86" s="517">
        <v>90095</v>
      </c>
      <c r="C86" s="518" t="s">
        <v>414</v>
      </c>
      <c r="D86" s="482">
        <v>3320000</v>
      </c>
      <c r="E86" s="516">
        <v>887406.6</v>
      </c>
      <c r="F86" s="434">
        <f t="shared" si="0"/>
        <v>26.729114457831326</v>
      </c>
    </row>
    <row r="87" spans="1:6" ht="33" customHeight="1">
      <c r="A87" s="517">
        <v>900</v>
      </c>
      <c r="B87" s="517">
        <v>90095</v>
      </c>
      <c r="C87" s="518" t="s">
        <v>507</v>
      </c>
      <c r="D87" s="482">
        <v>100000</v>
      </c>
      <c r="E87" s="516">
        <v>2958</v>
      </c>
      <c r="F87" s="434">
        <f t="shared" si="0"/>
        <v>2.9579999999999997</v>
      </c>
    </row>
    <row r="88" spans="1:6" ht="33" customHeight="1">
      <c r="A88" s="517">
        <v>900</v>
      </c>
      <c r="B88" s="517">
        <v>90095</v>
      </c>
      <c r="C88" s="518" t="s">
        <v>508</v>
      </c>
      <c r="D88" s="482">
        <v>1300000</v>
      </c>
      <c r="E88" s="516">
        <v>0</v>
      </c>
      <c r="F88" s="434">
        <f t="shared" si="0"/>
        <v>0</v>
      </c>
    </row>
    <row r="89" spans="1:6" ht="33" customHeight="1">
      <c r="A89" s="517">
        <v>900</v>
      </c>
      <c r="B89" s="517">
        <v>90095</v>
      </c>
      <c r="C89" s="518" t="s">
        <v>509</v>
      </c>
      <c r="D89" s="482">
        <v>120000</v>
      </c>
      <c r="E89" s="516">
        <v>0</v>
      </c>
      <c r="F89" s="434">
        <f t="shared" si="0"/>
        <v>0</v>
      </c>
    </row>
    <row r="90" spans="1:6" ht="33" customHeight="1">
      <c r="A90" s="517">
        <v>900</v>
      </c>
      <c r="B90" s="517">
        <v>90095</v>
      </c>
      <c r="C90" s="518" t="s">
        <v>510</v>
      </c>
      <c r="D90" s="482">
        <v>130000</v>
      </c>
      <c r="E90" s="516">
        <v>0</v>
      </c>
      <c r="F90" s="434">
        <f t="shared" si="0"/>
        <v>0</v>
      </c>
    </row>
    <row r="91" spans="1:6" ht="33" customHeight="1">
      <c r="A91" s="517">
        <v>926</v>
      </c>
      <c r="B91" s="517">
        <v>92601</v>
      </c>
      <c r="C91" s="518" t="s">
        <v>511</v>
      </c>
      <c r="D91" s="482">
        <v>990000</v>
      </c>
      <c r="E91" s="516">
        <v>25500</v>
      </c>
      <c r="F91" s="434">
        <f t="shared" si="0"/>
        <v>2.5757575757575757</v>
      </c>
    </row>
    <row r="92" spans="1:8" ht="33" customHeight="1">
      <c r="A92" s="517">
        <v>926</v>
      </c>
      <c r="B92" s="517">
        <v>92604</v>
      </c>
      <c r="C92" s="518" t="s">
        <v>512</v>
      </c>
      <c r="D92" s="482">
        <v>25000</v>
      </c>
      <c r="E92" s="516">
        <v>24135.98</v>
      </c>
      <c r="F92" s="434">
        <f t="shared" si="0"/>
        <v>96.54392</v>
      </c>
      <c r="H92" s="329"/>
    </row>
    <row r="93" spans="1:6" ht="33" customHeight="1">
      <c r="A93" s="517">
        <v>926</v>
      </c>
      <c r="B93" s="517">
        <v>92604</v>
      </c>
      <c r="C93" s="518" t="s">
        <v>513</v>
      </c>
      <c r="D93" s="482">
        <v>100000</v>
      </c>
      <c r="E93" s="516">
        <v>0</v>
      </c>
      <c r="F93" s="434">
        <f t="shared" si="0"/>
        <v>0</v>
      </c>
    </row>
    <row r="94" spans="1:6" ht="33" customHeight="1">
      <c r="A94" s="517">
        <v>926</v>
      </c>
      <c r="B94" s="517">
        <v>92604</v>
      </c>
      <c r="C94" s="518" t="s">
        <v>514</v>
      </c>
      <c r="D94" s="482">
        <v>113000</v>
      </c>
      <c r="E94" s="516">
        <v>112997.91</v>
      </c>
      <c r="F94" s="434">
        <f t="shared" si="0"/>
        <v>99.99815044247788</v>
      </c>
    </row>
    <row r="95" spans="1:6" ht="33" customHeight="1">
      <c r="A95" s="517">
        <v>926</v>
      </c>
      <c r="B95" s="517">
        <v>92604</v>
      </c>
      <c r="C95" s="518" t="s">
        <v>515</v>
      </c>
      <c r="D95" s="482">
        <v>11000</v>
      </c>
      <c r="E95" s="516">
        <v>10999.55</v>
      </c>
      <c r="F95" s="434">
        <f t="shared" si="0"/>
        <v>99.99590909090908</v>
      </c>
    </row>
    <row r="96" spans="1:6" ht="33" customHeight="1">
      <c r="A96" s="517">
        <v>926</v>
      </c>
      <c r="B96" s="517">
        <v>92604</v>
      </c>
      <c r="C96" s="518" t="s">
        <v>516</v>
      </c>
      <c r="D96" s="482">
        <v>16000</v>
      </c>
      <c r="E96" s="516">
        <v>492</v>
      </c>
      <c r="F96" s="434">
        <f t="shared" si="0"/>
        <v>3.075</v>
      </c>
    </row>
    <row r="97" spans="1:6" ht="33" customHeight="1">
      <c r="A97" s="517">
        <v>926</v>
      </c>
      <c r="B97" s="517">
        <v>92604</v>
      </c>
      <c r="C97" s="518" t="s">
        <v>517</v>
      </c>
      <c r="D97" s="482">
        <v>10000</v>
      </c>
      <c r="E97" s="516">
        <v>9978</v>
      </c>
      <c r="F97" s="434">
        <f t="shared" si="0"/>
        <v>99.78</v>
      </c>
    </row>
    <row r="98" spans="1:6" ht="33" customHeight="1">
      <c r="A98" s="541">
        <v>926</v>
      </c>
      <c r="B98" s="541">
        <v>92695</v>
      </c>
      <c r="C98" s="542" t="s">
        <v>518</v>
      </c>
      <c r="D98" s="543">
        <v>60000</v>
      </c>
      <c r="E98" s="516">
        <v>1275.8</v>
      </c>
      <c r="F98" s="533">
        <f t="shared" si="0"/>
        <v>2.126333333333333</v>
      </c>
    </row>
    <row r="99" spans="1:6" ht="38.25" customHeight="1">
      <c r="A99" s="538"/>
      <c r="B99" s="539" t="s">
        <v>387</v>
      </c>
      <c r="C99" s="540"/>
      <c r="D99" s="429">
        <f>SUM(D100:D121)</f>
        <v>401980</v>
      </c>
      <c r="E99" s="429">
        <f>SUM(E100:E121)</f>
        <v>51162.65</v>
      </c>
      <c r="F99" s="433">
        <f t="shared" si="0"/>
        <v>12.727660580128363</v>
      </c>
    </row>
    <row r="100" spans="1:6" ht="38.25" customHeight="1">
      <c r="A100" s="534">
        <v>600</v>
      </c>
      <c r="B100" s="534">
        <v>60016</v>
      </c>
      <c r="C100" s="535" t="s">
        <v>519</v>
      </c>
      <c r="D100" s="536">
        <v>102880</v>
      </c>
      <c r="E100" s="536">
        <v>0</v>
      </c>
      <c r="F100" s="537">
        <f t="shared" si="0"/>
        <v>0</v>
      </c>
    </row>
    <row r="101" spans="1:6" ht="38.25" customHeight="1">
      <c r="A101" s="517">
        <v>700</v>
      </c>
      <c r="B101" s="517">
        <v>70005</v>
      </c>
      <c r="C101" s="518" t="s">
        <v>520</v>
      </c>
      <c r="D101" s="466">
        <v>12000</v>
      </c>
      <c r="E101" s="463">
        <v>0</v>
      </c>
      <c r="F101" s="464">
        <f t="shared" si="0"/>
        <v>0</v>
      </c>
    </row>
    <row r="102" spans="1:6" ht="38.25" customHeight="1">
      <c r="A102" s="517">
        <v>750</v>
      </c>
      <c r="B102" s="517">
        <v>75023</v>
      </c>
      <c r="C102" s="518" t="s">
        <v>396</v>
      </c>
      <c r="D102" s="465">
        <v>67000</v>
      </c>
      <c r="E102" s="461">
        <v>0</v>
      </c>
      <c r="F102" s="462">
        <f aca="true" t="shared" si="1" ref="F102:F136">E102/D102*100</f>
        <v>0</v>
      </c>
    </row>
    <row r="103" spans="1:6" ht="38.25" customHeight="1">
      <c r="A103" s="517">
        <v>801</v>
      </c>
      <c r="B103" s="517">
        <v>80101</v>
      </c>
      <c r="C103" s="519" t="s">
        <v>521</v>
      </c>
      <c r="D103" s="466">
        <v>8000</v>
      </c>
      <c r="E103" s="463">
        <v>7995</v>
      </c>
      <c r="F103" s="464">
        <f t="shared" si="1"/>
        <v>99.9375</v>
      </c>
    </row>
    <row r="104" spans="1:6" ht="38.25" customHeight="1">
      <c r="A104" s="517">
        <v>801</v>
      </c>
      <c r="B104" s="517">
        <v>80101</v>
      </c>
      <c r="C104" s="519" t="s">
        <v>522</v>
      </c>
      <c r="D104" s="358">
        <v>5000</v>
      </c>
      <c r="E104" s="339">
        <v>0</v>
      </c>
      <c r="F104" s="434">
        <f t="shared" si="1"/>
        <v>0</v>
      </c>
    </row>
    <row r="105" spans="1:8" ht="38.25" customHeight="1">
      <c r="A105" s="517">
        <v>801</v>
      </c>
      <c r="B105" s="517">
        <v>80101</v>
      </c>
      <c r="C105" s="519" t="s">
        <v>523</v>
      </c>
      <c r="D105" s="358">
        <v>8000</v>
      </c>
      <c r="E105" s="339">
        <v>8000</v>
      </c>
      <c r="F105" s="434">
        <f t="shared" si="1"/>
        <v>100</v>
      </c>
      <c r="H105" s="329" t="s">
        <v>350</v>
      </c>
    </row>
    <row r="106" spans="1:6" ht="38.25" customHeight="1">
      <c r="A106" s="517">
        <v>801</v>
      </c>
      <c r="B106" s="517">
        <v>80101</v>
      </c>
      <c r="C106" s="519" t="s">
        <v>524</v>
      </c>
      <c r="D106" s="358">
        <v>3500</v>
      </c>
      <c r="E106" s="339">
        <v>3200</v>
      </c>
      <c r="F106" s="434">
        <f t="shared" si="1"/>
        <v>91.42857142857143</v>
      </c>
    </row>
    <row r="107" spans="1:6" ht="38.25" customHeight="1">
      <c r="A107" s="517">
        <v>801</v>
      </c>
      <c r="B107" s="517">
        <v>80101</v>
      </c>
      <c r="C107" s="519" t="s">
        <v>525</v>
      </c>
      <c r="D107" s="358">
        <v>9000</v>
      </c>
      <c r="E107" s="339">
        <v>5950</v>
      </c>
      <c r="F107" s="434">
        <f t="shared" si="1"/>
        <v>66.11111111111111</v>
      </c>
    </row>
    <row r="108" spans="1:6" ht="38.25" customHeight="1">
      <c r="A108" s="517">
        <v>801</v>
      </c>
      <c r="B108" s="517">
        <v>80101</v>
      </c>
      <c r="C108" s="519" t="s">
        <v>526</v>
      </c>
      <c r="D108" s="358">
        <v>4000</v>
      </c>
      <c r="E108" s="339">
        <v>3480.9</v>
      </c>
      <c r="F108" s="434">
        <f t="shared" si="1"/>
        <v>87.02250000000001</v>
      </c>
    </row>
    <row r="109" spans="1:6" ht="38.25" customHeight="1">
      <c r="A109" s="517">
        <v>801</v>
      </c>
      <c r="B109" s="517">
        <v>80104</v>
      </c>
      <c r="C109" s="518" t="s">
        <v>527</v>
      </c>
      <c r="D109" s="358">
        <v>6500</v>
      </c>
      <c r="E109" s="339">
        <v>0</v>
      </c>
      <c r="F109" s="434">
        <f t="shared" si="1"/>
        <v>0</v>
      </c>
    </row>
    <row r="110" spans="1:8" ht="38.25" customHeight="1">
      <c r="A110" s="517">
        <v>801</v>
      </c>
      <c r="B110" s="517">
        <v>80104</v>
      </c>
      <c r="C110" s="518" t="s">
        <v>528</v>
      </c>
      <c r="D110" s="358">
        <v>5000</v>
      </c>
      <c r="E110" s="339">
        <v>4980</v>
      </c>
      <c r="F110" s="434">
        <f t="shared" si="1"/>
        <v>99.6</v>
      </c>
      <c r="H110" s="329"/>
    </row>
    <row r="111" spans="1:6" ht="38.25" customHeight="1">
      <c r="A111" s="517">
        <v>801</v>
      </c>
      <c r="B111" s="517">
        <v>80104</v>
      </c>
      <c r="C111" s="518" t="s">
        <v>529</v>
      </c>
      <c r="D111" s="358">
        <v>5000</v>
      </c>
      <c r="E111" s="339">
        <v>4980</v>
      </c>
      <c r="F111" s="434">
        <f t="shared" si="1"/>
        <v>99.6</v>
      </c>
    </row>
    <row r="112" spans="1:6" ht="38.25" customHeight="1">
      <c r="A112" s="517">
        <v>801</v>
      </c>
      <c r="B112" s="517">
        <v>80104</v>
      </c>
      <c r="C112" s="518" t="s">
        <v>530</v>
      </c>
      <c r="D112" s="358">
        <v>10000</v>
      </c>
      <c r="E112" s="339">
        <v>0</v>
      </c>
      <c r="F112" s="434">
        <f t="shared" si="1"/>
        <v>0</v>
      </c>
    </row>
    <row r="113" spans="1:6" ht="38.25" customHeight="1">
      <c r="A113" s="517">
        <v>801</v>
      </c>
      <c r="B113" s="517">
        <v>80104</v>
      </c>
      <c r="C113" s="518" t="s">
        <v>531</v>
      </c>
      <c r="D113" s="358">
        <v>15000</v>
      </c>
      <c r="E113" s="339">
        <v>0</v>
      </c>
      <c r="F113" s="434">
        <f t="shared" si="1"/>
        <v>0</v>
      </c>
    </row>
    <row r="114" spans="1:6" ht="38.25" customHeight="1">
      <c r="A114" s="517">
        <v>852</v>
      </c>
      <c r="B114" s="517">
        <v>85203</v>
      </c>
      <c r="C114" s="520" t="s">
        <v>532</v>
      </c>
      <c r="D114" s="358">
        <v>10000</v>
      </c>
      <c r="E114" s="339">
        <v>0</v>
      </c>
      <c r="F114" s="434">
        <f t="shared" si="1"/>
        <v>0</v>
      </c>
    </row>
    <row r="115" spans="1:6" ht="38.25" customHeight="1">
      <c r="A115" s="517">
        <v>852</v>
      </c>
      <c r="B115" s="517">
        <v>85219</v>
      </c>
      <c r="C115" s="520" t="s">
        <v>533</v>
      </c>
      <c r="D115" s="358">
        <v>15000</v>
      </c>
      <c r="E115" s="339">
        <v>12576.75</v>
      </c>
      <c r="F115" s="434">
        <f t="shared" si="1"/>
        <v>83.845</v>
      </c>
    </row>
    <row r="116" spans="1:6" ht="38.25" customHeight="1">
      <c r="A116" s="517">
        <v>852</v>
      </c>
      <c r="B116" s="517">
        <v>85219</v>
      </c>
      <c r="C116" s="520" t="s">
        <v>534</v>
      </c>
      <c r="D116" s="358">
        <v>10000</v>
      </c>
      <c r="E116" s="339">
        <v>0</v>
      </c>
      <c r="F116" s="434">
        <f t="shared" si="1"/>
        <v>0</v>
      </c>
    </row>
    <row r="117" spans="1:6" ht="38.25" customHeight="1">
      <c r="A117" s="517">
        <v>852</v>
      </c>
      <c r="B117" s="517">
        <v>85219</v>
      </c>
      <c r="C117" s="520" t="s">
        <v>535</v>
      </c>
      <c r="D117" s="358">
        <v>20000</v>
      </c>
      <c r="E117" s="339">
        <v>0</v>
      </c>
      <c r="F117" s="434">
        <f t="shared" si="1"/>
        <v>0</v>
      </c>
    </row>
    <row r="118" spans="1:6" ht="38.25" customHeight="1">
      <c r="A118" s="517">
        <v>854</v>
      </c>
      <c r="B118" s="517">
        <v>85407</v>
      </c>
      <c r="C118" s="520" t="s">
        <v>536</v>
      </c>
      <c r="D118" s="358">
        <v>7600</v>
      </c>
      <c r="E118" s="339">
        <v>0</v>
      </c>
      <c r="F118" s="434">
        <f t="shared" si="1"/>
        <v>0</v>
      </c>
    </row>
    <row r="119" spans="1:6" ht="38.25" customHeight="1">
      <c r="A119" s="517">
        <v>926</v>
      </c>
      <c r="B119" s="517">
        <v>92604</v>
      </c>
      <c r="C119" s="519" t="s">
        <v>537</v>
      </c>
      <c r="D119" s="358">
        <v>60000</v>
      </c>
      <c r="E119" s="339">
        <v>0</v>
      </c>
      <c r="F119" s="434">
        <f t="shared" si="1"/>
        <v>0</v>
      </c>
    </row>
    <row r="120" spans="1:6" ht="38.25" customHeight="1">
      <c r="A120" s="517">
        <v>926</v>
      </c>
      <c r="B120" s="517">
        <v>92604</v>
      </c>
      <c r="C120" s="519" t="s">
        <v>538</v>
      </c>
      <c r="D120" s="358">
        <v>3500</v>
      </c>
      <c r="E120" s="339">
        <v>0</v>
      </c>
      <c r="F120" s="434">
        <f t="shared" si="1"/>
        <v>0</v>
      </c>
    </row>
    <row r="121" spans="1:6" ht="38.25" customHeight="1">
      <c r="A121" s="517">
        <v>926</v>
      </c>
      <c r="B121" s="517">
        <v>92604</v>
      </c>
      <c r="C121" s="519" t="s">
        <v>539</v>
      </c>
      <c r="D121" s="358">
        <v>15000</v>
      </c>
      <c r="E121" s="339">
        <v>0</v>
      </c>
      <c r="F121" s="434">
        <f t="shared" si="1"/>
        <v>0</v>
      </c>
    </row>
    <row r="122" spans="1:6" ht="30" customHeight="1">
      <c r="A122" s="414"/>
      <c r="B122" s="415" t="s">
        <v>388</v>
      </c>
      <c r="C122" s="416"/>
      <c r="D122" s="429">
        <f>SUM(D123:D135)</f>
        <v>5247581</v>
      </c>
      <c r="E122" s="429">
        <f>SUM(E123:E135)</f>
        <v>741251.67</v>
      </c>
      <c r="F122" s="433">
        <f t="shared" si="1"/>
        <v>14.1255879613864</v>
      </c>
    </row>
    <row r="123" spans="1:6" ht="45.75" customHeight="1">
      <c r="A123" s="517">
        <v>600</v>
      </c>
      <c r="B123" s="517">
        <v>60013</v>
      </c>
      <c r="C123" s="519" t="s">
        <v>540</v>
      </c>
      <c r="D123" s="358">
        <v>100000</v>
      </c>
      <c r="E123" s="339">
        <v>7380</v>
      </c>
      <c r="F123" s="434">
        <f t="shared" si="1"/>
        <v>7.380000000000001</v>
      </c>
    </row>
    <row r="124" spans="1:6" ht="28.5" customHeight="1">
      <c r="A124" s="517">
        <v>600</v>
      </c>
      <c r="B124" s="517">
        <v>60014</v>
      </c>
      <c r="C124" s="519" t="s">
        <v>541</v>
      </c>
      <c r="D124" s="358">
        <v>1180000</v>
      </c>
      <c r="E124" s="339">
        <v>0</v>
      </c>
      <c r="F124" s="434">
        <f t="shared" si="1"/>
        <v>0</v>
      </c>
    </row>
    <row r="125" spans="1:6" ht="28.5" customHeight="1">
      <c r="A125" s="517">
        <v>600</v>
      </c>
      <c r="B125" s="517">
        <v>60014</v>
      </c>
      <c r="C125" s="519" t="s">
        <v>542</v>
      </c>
      <c r="D125" s="358">
        <v>487600</v>
      </c>
      <c r="E125" s="339">
        <v>0</v>
      </c>
      <c r="F125" s="434">
        <f t="shared" si="1"/>
        <v>0</v>
      </c>
    </row>
    <row r="126" spans="1:6" ht="28.5" customHeight="1">
      <c r="A126" s="517">
        <v>600</v>
      </c>
      <c r="B126" s="517">
        <v>60053</v>
      </c>
      <c r="C126" s="519" t="s">
        <v>397</v>
      </c>
      <c r="D126" s="358">
        <v>86447</v>
      </c>
      <c r="E126" s="339">
        <v>86447</v>
      </c>
      <c r="F126" s="434">
        <f t="shared" si="1"/>
        <v>100</v>
      </c>
    </row>
    <row r="127" spans="1:6" ht="28.5" customHeight="1">
      <c r="A127" s="517">
        <v>754</v>
      </c>
      <c r="B127" s="517">
        <v>75404</v>
      </c>
      <c r="C127" s="519" t="s">
        <v>543</v>
      </c>
      <c r="D127" s="465">
        <v>20000</v>
      </c>
      <c r="E127" s="461">
        <v>20000</v>
      </c>
      <c r="F127" s="462">
        <f t="shared" si="1"/>
        <v>100</v>
      </c>
    </row>
    <row r="128" spans="1:6" ht="28.5" customHeight="1">
      <c r="A128" s="517">
        <v>851</v>
      </c>
      <c r="B128" s="517">
        <v>85195</v>
      </c>
      <c r="C128" s="519" t="s">
        <v>544</v>
      </c>
      <c r="D128" s="466">
        <v>300000</v>
      </c>
      <c r="E128" s="463">
        <v>0</v>
      </c>
      <c r="F128" s="464">
        <f t="shared" si="1"/>
        <v>0</v>
      </c>
    </row>
    <row r="129" spans="1:6" ht="28.5" customHeight="1">
      <c r="A129" s="517">
        <v>851</v>
      </c>
      <c r="B129" s="517">
        <v>85195</v>
      </c>
      <c r="C129" s="519" t="s">
        <v>545</v>
      </c>
      <c r="D129" s="521">
        <v>2000000</v>
      </c>
      <c r="E129" s="337">
        <v>500000</v>
      </c>
      <c r="F129" s="464">
        <f t="shared" si="1"/>
        <v>25</v>
      </c>
    </row>
    <row r="130" spans="1:6" ht="28.5" customHeight="1">
      <c r="A130" s="517">
        <v>851</v>
      </c>
      <c r="B130" s="517">
        <v>85195</v>
      </c>
      <c r="C130" s="519" t="s">
        <v>546</v>
      </c>
      <c r="D130" s="521">
        <v>900000</v>
      </c>
      <c r="E130" s="337">
        <v>0</v>
      </c>
      <c r="F130" s="464">
        <f t="shared" si="1"/>
        <v>0</v>
      </c>
    </row>
    <row r="131" spans="1:6" ht="28.5" customHeight="1">
      <c r="A131" s="517">
        <v>900</v>
      </c>
      <c r="B131" s="517">
        <v>90095</v>
      </c>
      <c r="C131" s="518" t="s">
        <v>398</v>
      </c>
      <c r="D131" s="521">
        <v>50000</v>
      </c>
      <c r="E131" s="337">
        <v>41050</v>
      </c>
      <c r="F131" s="464">
        <f t="shared" si="1"/>
        <v>82.1</v>
      </c>
    </row>
    <row r="132" spans="1:6" ht="28.5" customHeight="1">
      <c r="A132" s="517">
        <v>900</v>
      </c>
      <c r="B132" s="517">
        <v>90095</v>
      </c>
      <c r="C132" s="518" t="s">
        <v>547</v>
      </c>
      <c r="D132" s="521">
        <v>77534</v>
      </c>
      <c r="E132" s="337">
        <v>74374.67</v>
      </c>
      <c r="F132" s="464">
        <f t="shared" si="1"/>
        <v>95.92523280109371</v>
      </c>
    </row>
    <row r="133" spans="1:6" ht="28.5" customHeight="1">
      <c r="A133" s="517">
        <v>921</v>
      </c>
      <c r="B133" s="517">
        <v>92116</v>
      </c>
      <c r="C133" s="519" t="s">
        <v>548</v>
      </c>
      <c r="D133" s="521">
        <v>12000</v>
      </c>
      <c r="E133" s="337">
        <v>12000</v>
      </c>
      <c r="F133" s="464">
        <f t="shared" si="1"/>
        <v>100</v>
      </c>
    </row>
    <row r="134" spans="1:6" ht="28.5" customHeight="1">
      <c r="A134" s="517">
        <v>921</v>
      </c>
      <c r="B134" s="517">
        <v>92116</v>
      </c>
      <c r="C134" s="519" t="s">
        <v>549</v>
      </c>
      <c r="D134" s="521">
        <v>19000</v>
      </c>
      <c r="E134" s="337">
        <v>0</v>
      </c>
      <c r="F134" s="464">
        <f t="shared" si="1"/>
        <v>0</v>
      </c>
    </row>
    <row r="135" spans="1:6" ht="28.5" customHeight="1">
      <c r="A135" s="517">
        <v>921</v>
      </c>
      <c r="B135" s="517">
        <v>92118</v>
      </c>
      <c r="C135" s="520" t="s">
        <v>415</v>
      </c>
      <c r="D135" s="358">
        <v>15000</v>
      </c>
      <c r="E135" s="339">
        <v>0</v>
      </c>
      <c r="F135" s="464">
        <f t="shared" si="1"/>
        <v>0</v>
      </c>
    </row>
    <row r="136" spans="1:6" ht="24.75" customHeight="1">
      <c r="A136" s="398"/>
      <c r="B136" s="398"/>
      <c r="C136" s="417" t="s">
        <v>205</v>
      </c>
      <c r="D136" s="429">
        <f>SUM(D122,D99,D6)</f>
        <v>35464664</v>
      </c>
      <c r="E136" s="429">
        <f>SUM(E122,E99,E6)</f>
        <v>3368414.1499999994</v>
      </c>
      <c r="F136" s="434">
        <f t="shared" si="1"/>
        <v>9.497944630181749</v>
      </c>
    </row>
    <row r="137" spans="1:5" ht="15">
      <c r="A137" s="397"/>
      <c r="B137" s="397"/>
      <c r="D137" s="322"/>
      <c r="E137" s="323"/>
    </row>
    <row r="138" spans="1:5" ht="15">
      <c r="A138" s="397"/>
      <c r="B138" s="397"/>
      <c r="D138" s="322"/>
      <c r="E138" s="323"/>
    </row>
    <row r="139" spans="4:5" ht="15">
      <c r="D139" s="322"/>
      <c r="E139" s="323"/>
    </row>
    <row r="140" spans="4:5" ht="15">
      <c r="D140" s="322"/>
      <c r="E140" s="323"/>
    </row>
    <row r="141" spans="4:5" ht="15">
      <c r="D141" s="322"/>
      <c r="E141" s="323"/>
    </row>
    <row r="142" spans="4:5" ht="15">
      <c r="D142" s="322"/>
      <c r="E142" s="323"/>
    </row>
    <row r="143" spans="4:5" ht="15">
      <c r="D143" s="322"/>
      <c r="E143" s="323"/>
    </row>
    <row r="144" spans="4:5" ht="15">
      <c r="D144" s="322"/>
      <c r="E144" s="323"/>
    </row>
    <row r="145" spans="4:5" ht="15">
      <c r="D145" s="322"/>
      <c r="E145" s="323"/>
    </row>
    <row r="146" spans="4:5" ht="15">
      <c r="D146" s="322"/>
      <c r="E146" s="323"/>
    </row>
    <row r="147" spans="4:5" ht="15">
      <c r="D147" s="322"/>
      <c r="E147" s="323"/>
    </row>
    <row r="148" spans="4:5" ht="15">
      <c r="D148" s="322"/>
      <c r="E148" s="323"/>
    </row>
    <row r="149" spans="4:5" ht="15">
      <c r="D149" s="322"/>
      <c r="E149" s="323"/>
    </row>
    <row r="150" spans="4:5" ht="15">
      <c r="D150" s="322"/>
      <c r="E150" s="323"/>
    </row>
    <row r="151" spans="4:5" ht="15">
      <c r="D151" s="322"/>
      <c r="E151" s="323"/>
    </row>
    <row r="152" spans="4:5" ht="15">
      <c r="D152" s="322"/>
      <c r="E152" s="323"/>
    </row>
    <row r="153" spans="4:5" ht="15">
      <c r="D153" s="322"/>
      <c r="E153" s="323"/>
    </row>
    <row r="154" spans="4:5" ht="15">
      <c r="D154" s="322"/>
      <c r="E154" s="323"/>
    </row>
    <row r="155" spans="4:5" ht="15">
      <c r="D155" s="322"/>
      <c r="E155" s="323"/>
    </row>
    <row r="156" spans="4:5" ht="15">
      <c r="D156" s="322"/>
      <c r="E156" s="323"/>
    </row>
    <row r="157" spans="4:5" ht="15">
      <c r="D157" s="322"/>
      <c r="E157" s="323"/>
    </row>
    <row r="158" spans="4:5" ht="15">
      <c r="D158" s="322"/>
      <c r="E158" s="323"/>
    </row>
    <row r="159" spans="4:5" ht="15">
      <c r="D159" s="322"/>
      <c r="E159" s="323"/>
    </row>
    <row r="160" spans="4:5" ht="15">
      <c r="D160" s="322"/>
      <c r="E160" s="323"/>
    </row>
    <row r="161" spans="4:5" ht="15">
      <c r="D161" s="322"/>
      <c r="E161" s="323"/>
    </row>
    <row r="162" spans="4:5" ht="15">
      <c r="D162" s="322"/>
      <c r="E162" s="323"/>
    </row>
    <row r="163" spans="4:5" ht="15">
      <c r="D163" s="322"/>
      <c r="E163" s="323"/>
    </row>
    <row r="164" spans="4:5" ht="15">
      <c r="D164" s="322"/>
      <c r="E164" s="323"/>
    </row>
    <row r="165" spans="4:5" ht="15">
      <c r="D165" s="322"/>
      <c r="E165" s="323"/>
    </row>
    <row r="166" spans="4:5" ht="15">
      <c r="D166" s="322"/>
      <c r="E166" s="323"/>
    </row>
    <row r="167" spans="4:5" ht="15">
      <c r="D167" s="322"/>
      <c r="E167" s="323"/>
    </row>
    <row r="168" spans="4:5" ht="15">
      <c r="D168" s="322"/>
      <c r="E168" s="323"/>
    </row>
    <row r="169" spans="4:5" ht="15">
      <c r="D169" s="322"/>
      <c r="E169" s="323"/>
    </row>
    <row r="170" spans="4:5" ht="15">
      <c r="D170" s="322"/>
      <c r="E170" s="323"/>
    </row>
    <row r="171" spans="4:5" ht="15">
      <c r="D171" s="322"/>
      <c r="E171" s="323"/>
    </row>
    <row r="172" spans="4:5" ht="15">
      <c r="D172" s="322"/>
      <c r="E172" s="323"/>
    </row>
    <row r="173" spans="4:5" ht="15">
      <c r="D173" s="322"/>
      <c r="E173" s="323"/>
    </row>
    <row r="174" spans="4:5" ht="15">
      <c r="D174" s="322"/>
      <c r="E174" s="323"/>
    </row>
    <row r="175" ht="15">
      <c r="D175" s="322"/>
    </row>
    <row r="176" ht="15">
      <c r="D176" s="322"/>
    </row>
    <row r="177" ht="15">
      <c r="D177" s="322"/>
    </row>
    <row r="178" ht="15">
      <c r="D178" s="322"/>
    </row>
    <row r="179" ht="15">
      <c r="D179" s="322"/>
    </row>
    <row r="180" ht="15">
      <c r="D180" s="322"/>
    </row>
    <row r="181" ht="15">
      <c r="D181" s="322"/>
    </row>
    <row r="182" ht="15">
      <c r="D182" s="322"/>
    </row>
    <row r="183" ht="15">
      <c r="D183" s="322"/>
    </row>
    <row r="184" ht="15">
      <c r="D184" s="322"/>
    </row>
    <row r="185" ht="15">
      <c r="D185" s="322"/>
    </row>
    <row r="186" ht="15">
      <c r="D186" s="322"/>
    </row>
    <row r="187" ht="15">
      <c r="D187" s="322"/>
    </row>
    <row r="188" ht="15">
      <c r="D188" s="322"/>
    </row>
    <row r="189" ht="15">
      <c r="D189" s="322"/>
    </row>
    <row r="190" ht="15">
      <c r="D190" s="322"/>
    </row>
    <row r="191" ht="15">
      <c r="D191" s="322"/>
    </row>
    <row r="192" ht="15">
      <c r="D192" s="322"/>
    </row>
    <row r="193" ht="15">
      <c r="D193" s="322"/>
    </row>
    <row r="194" ht="15">
      <c r="D194" s="322"/>
    </row>
    <row r="195" ht="15">
      <c r="D195" s="322"/>
    </row>
    <row r="196" ht="15">
      <c r="D196" s="322"/>
    </row>
    <row r="197" ht="15">
      <c r="D197" s="322"/>
    </row>
    <row r="198" ht="15">
      <c r="D198" s="322"/>
    </row>
    <row r="199" ht="15">
      <c r="D199" s="322"/>
    </row>
    <row r="200" ht="15">
      <c r="D200" s="322"/>
    </row>
    <row r="201" ht="15">
      <c r="D201" s="322"/>
    </row>
    <row r="202" ht="15">
      <c r="D202" s="322"/>
    </row>
    <row r="203" ht="15">
      <c r="D203" s="322"/>
    </row>
    <row r="204" ht="15">
      <c r="D204" s="322"/>
    </row>
    <row r="205" ht="15">
      <c r="D205" s="322"/>
    </row>
    <row r="206" ht="15">
      <c r="D206" s="322"/>
    </row>
    <row r="207" ht="15">
      <c r="D207" s="322"/>
    </row>
    <row r="208" ht="15">
      <c r="D208" s="322"/>
    </row>
    <row r="209" ht="15">
      <c r="D209" s="322"/>
    </row>
    <row r="210" ht="15">
      <c r="D210" s="322"/>
    </row>
    <row r="211" ht="15">
      <c r="D211" s="322"/>
    </row>
    <row r="212" ht="15">
      <c r="D212" s="322"/>
    </row>
    <row r="213" ht="15">
      <c r="D213" s="322"/>
    </row>
    <row r="214" ht="15">
      <c r="D214" s="322"/>
    </row>
    <row r="215" ht="15">
      <c r="D215" s="322"/>
    </row>
    <row r="216" ht="15">
      <c r="D216" s="322"/>
    </row>
    <row r="217" ht="15">
      <c r="D217" s="322"/>
    </row>
    <row r="218" ht="15">
      <c r="D218" s="322"/>
    </row>
    <row r="219" ht="15">
      <c r="D219" s="322"/>
    </row>
    <row r="220" ht="15">
      <c r="D220" s="322"/>
    </row>
    <row r="221" ht="15">
      <c r="D221" s="322"/>
    </row>
    <row r="222" ht="15">
      <c r="D222" s="322"/>
    </row>
    <row r="223" ht="15">
      <c r="D223" s="322"/>
    </row>
    <row r="224" ht="15">
      <c r="D224" s="322"/>
    </row>
    <row r="225" ht="15">
      <c r="D225" s="322"/>
    </row>
    <row r="226" ht="15">
      <c r="D226" s="322"/>
    </row>
    <row r="227" ht="15">
      <c r="D227" s="322"/>
    </row>
    <row r="228" ht="15">
      <c r="D228" s="322"/>
    </row>
    <row r="229" ht="15">
      <c r="D229" s="322"/>
    </row>
    <row r="230" ht="15">
      <c r="D230" s="322"/>
    </row>
    <row r="231" ht="15">
      <c r="D231" s="322"/>
    </row>
    <row r="232" ht="15">
      <c r="D232" s="322"/>
    </row>
    <row r="233" ht="15">
      <c r="D233" s="322"/>
    </row>
    <row r="234" ht="15">
      <c r="D234" s="322"/>
    </row>
    <row r="235" ht="15">
      <c r="D235" s="322"/>
    </row>
    <row r="236" ht="15">
      <c r="D236" s="322"/>
    </row>
    <row r="237" ht="15">
      <c r="D237" s="322"/>
    </row>
    <row r="238" ht="15">
      <c r="D238" s="322"/>
    </row>
    <row r="239" ht="15">
      <c r="D239" s="322"/>
    </row>
    <row r="240" ht="15">
      <c r="D240" s="322"/>
    </row>
    <row r="241" ht="15">
      <c r="D241" s="322"/>
    </row>
    <row r="242" ht="15">
      <c r="D242" s="322"/>
    </row>
    <row r="243" ht="15">
      <c r="D243" s="322"/>
    </row>
    <row r="244" ht="15">
      <c r="D244" s="322"/>
    </row>
    <row r="245" ht="15">
      <c r="D245" s="322"/>
    </row>
    <row r="246" ht="15">
      <c r="D246" s="322"/>
    </row>
    <row r="247" ht="15">
      <c r="D247" s="322"/>
    </row>
    <row r="248" ht="15">
      <c r="D248" s="322"/>
    </row>
    <row r="249" ht="15">
      <c r="D249" s="322"/>
    </row>
    <row r="250" ht="15">
      <c r="D250" s="322"/>
    </row>
    <row r="251" ht="15">
      <c r="D251" s="322"/>
    </row>
    <row r="252" ht="15">
      <c r="D252" s="322"/>
    </row>
    <row r="253" ht="15">
      <c r="D253" s="322"/>
    </row>
    <row r="254" ht="15">
      <c r="D254" s="322"/>
    </row>
    <row r="255" ht="15">
      <c r="D255" s="322"/>
    </row>
    <row r="256" ht="15">
      <c r="D256" s="322"/>
    </row>
    <row r="257" ht="15">
      <c r="D257" s="322"/>
    </row>
    <row r="258" ht="15">
      <c r="D258" s="322"/>
    </row>
    <row r="259" ht="15">
      <c r="D259" s="322"/>
    </row>
    <row r="260" ht="15">
      <c r="D260" s="322"/>
    </row>
    <row r="261" ht="15">
      <c r="D261" s="322"/>
    </row>
    <row r="262" ht="15">
      <c r="D262" s="322"/>
    </row>
    <row r="263" ht="15">
      <c r="D263" s="322"/>
    </row>
    <row r="264" ht="15">
      <c r="D264" s="322"/>
    </row>
    <row r="265" ht="15">
      <c r="D265" s="322"/>
    </row>
    <row r="266" ht="15">
      <c r="D266" s="322"/>
    </row>
    <row r="267" ht="15">
      <c r="D267" s="322"/>
    </row>
    <row r="268" ht="15">
      <c r="D268" s="322"/>
    </row>
    <row r="269" ht="15">
      <c r="D269" s="322"/>
    </row>
    <row r="270" ht="15">
      <c r="D270" s="322"/>
    </row>
    <row r="271" ht="15">
      <c r="D271" s="322"/>
    </row>
    <row r="272" ht="15">
      <c r="D272" s="322"/>
    </row>
    <row r="273" ht="15">
      <c r="D273" s="322"/>
    </row>
    <row r="274" ht="15">
      <c r="D274" s="322"/>
    </row>
    <row r="275" ht="15">
      <c r="D275" s="322"/>
    </row>
    <row r="276" ht="15">
      <c r="D276" s="322"/>
    </row>
    <row r="277" ht="15">
      <c r="D277" s="322"/>
    </row>
    <row r="278" ht="15">
      <c r="D278" s="322"/>
    </row>
    <row r="279" ht="15">
      <c r="D279" s="322"/>
    </row>
    <row r="280" ht="15">
      <c r="D280" s="322"/>
    </row>
    <row r="281" ht="15">
      <c r="D281" s="322"/>
    </row>
    <row r="282" ht="15">
      <c r="D282" s="322"/>
    </row>
    <row r="283" ht="15">
      <c r="D283" s="322"/>
    </row>
    <row r="284" ht="15">
      <c r="D284" s="322"/>
    </row>
    <row r="285" ht="15">
      <c r="D285" s="322"/>
    </row>
    <row r="286" ht="15">
      <c r="D286" s="322"/>
    </row>
    <row r="287" ht="15">
      <c r="D287" s="322"/>
    </row>
    <row r="288" ht="15">
      <c r="D288" s="322"/>
    </row>
    <row r="289" ht="15">
      <c r="D289" s="322"/>
    </row>
    <row r="290" ht="15">
      <c r="D290" s="322"/>
    </row>
    <row r="291" ht="15">
      <c r="D291" s="322"/>
    </row>
    <row r="292" ht="15">
      <c r="D292" s="322"/>
    </row>
    <row r="293" ht="15">
      <c r="D293" s="322"/>
    </row>
    <row r="294" ht="15">
      <c r="D294" s="322"/>
    </row>
    <row r="295" ht="15">
      <c r="D295" s="322"/>
    </row>
    <row r="296" ht="15">
      <c r="D296" s="322"/>
    </row>
    <row r="297" ht="15">
      <c r="D297" s="322"/>
    </row>
    <row r="298" ht="15">
      <c r="D298" s="322"/>
    </row>
    <row r="299" ht="15">
      <c r="D299" s="322"/>
    </row>
    <row r="300" ht="15">
      <c r="D300" s="322"/>
    </row>
    <row r="301" ht="15">
      <c r="D301" s="322"/>
    </row>
    <row r="302" ht="15">
      <c r="D302" s="322"/>
    </row>
    <row r="303" ht="15">
      <c r="D303" s="322"/>
    </row>
    <row r="304" ht="15">
      <c r="D304" s="322"/>
    </row>
    <row r="305" ht="15">
      <c r="D305" s="322"/>
    </row>
    <row r="306" ht="15">
      <c r="D306" s="322"/>
    </row>
    <row r="307" ht="15">
      <c r="D307" s="322"/>
    </row>
    <row r="308" ht="15">
      <c r="D308" s="322"/>
    </row>
    <row r="309" ht="15">
      <c r="D309" s="322"/>
    </row>
    <row r="310" ht="15">
      <c r="D310" s="322"/>
    </row>
    <row r="311" ht="15">
      <c r="D311" s="322"/>
    </row>
    <row r="312" ht="15">
      <c r="D312" s="322"/>
    </row>
    <row r="313" ht="15">
      <c r="D313" s="322"/>
    </row>
    <row r="314" ht="15">
      <c r="D314" s="322"/>
    </row>
    <row r="315" ht="15">
      <c r="D315" s="322"/>
    </row>
    <row r="316" ht="15">
      <c r="D316" s="322"/>
    </row>
    <row r="317" ht="15">
      <c r="D317" s="322"/>
    </row>
    <row r="318" ht="15">
      <c r="D318" s="322"/>
    </row>
    <row r="319" ht="15">
      <c r="D319" s="322"/>
    </row>
    <row r="320" ht="15">
      <c r="D320" s="322"/>
    </row>
    <row r="321" ht="15">
      <c r="D321" s="322"/>
    </row>
    <row r="322" ht="15">
      <c r="D322" s="322"/>
    </row>
    <row r="323" ht="15">
      <c r="D323" s="322"/>
    </row>
    <row r="324" ht="15">
      <c r="D324" s="322"/>
    </row>
    <row r="325" ht="15">
      <c r="D325" s="322"/>
    </row>
    <row r="326" ht="15">
      <c r="D326" s="322"/>
    </row>
    <row r="327" ht="15">
      <c r="D327" s="322"/>
    </row>
    <row r="328" ht="15">
      <c r="D328" s="322"/>
    </row>
    <row r="329" ht="15">
      <c r="D329" s="322"/>
    </row>
    <row r="330" ht="15">
      <c r="D330" s="322"/>
    </row>
    <row r="331" ht="15">
      <c r="D331" s="322"/>
    </row>
    <row r="332" ht="15">
      <c r="D332" s="322"/>
    </row>
    <row r="333" ht="15">
      <c r="D333" s="322"/>
    </row>
    <row r="334" ht="15">
      <c r="D334" s="322"/>
    </row>
    <row r="335" ht="15">
      <c r="D335" s="322"/>
    </row>
    <row r="336" ht="15">
      <c r="D336" s="322"/>
    </row>
    <row r="337" ht="15">
      <c r="D337" s="322"/>
    </row>
    <row r="338" ht="15">
      <c r="D338" s="322"/>
    </row>
    <row r="339" ht="15">
      <c r="D339" s="322"/>
    </row>
    <row r="340" ht="15">
      <c r="D340" s="322"/>
    </row>
    <row r="341" ht="15">
      <c r="D341" s="322"/>
    </row>
    <row r="342" ht="15">
      <c r="D342" s="322"/>
    </row>
    <row r="343" ht="15">
      <c r="D343" s="322"/>
    </row>
    <row r="344" ht="15">
      <c r="D344" s="322"/>
    </row>
    <row r="345" ht="15">
      <c r="D345" s="322"/>
    </row>
    <row r="346" ht="15">
      <c r="D346" s="322"/>
    </row>
    <row r="347" ht="15">
      <c r="D347" s="322"/>
    </row>
    <row r="348" ht="15">
      <c r="D348" s="322"/>
    </row>
    <row r="349" ht="15">
      <c r="D349" s="322"/>
    </row>
    <row r="350" ht="15">
      <c r="D350" s="322"/>
    </row>
    <row r="351" ht="15">
      <c r="D351" s="322"/>
    </row>
    <row r="352" ht="15">
      <c r="D352" s="322"/>
    </row>
    <row r="353" ht="15">
      <c r="D353" s="322"/>
    </row>
    <row r="354" ht="15">
      <c r="D354" s="322"/>
    </row>
    <row r="355" ht="15">
      <c r="D355" s="322"/>
    </row>
    <row r="356" ht="15">
      <c r="D356" s="322"/>
    </row>
    <row r="357" ht="15">
      <c r="D357" s="322"/>
    </row>
    <row r="358" ht="15">
      <c r="D358" s="322"/>
    </row>
    <row r="359" ht="15">
      <c r="D359" s="322"/>
    </row>
    <row r="360" ht="15">
      <c r="D360" s="322"/>
    </row>
    <row r="361" ht="15">
      <c r="D361" s="322"/>
    </row>
    <row r="362" ht="15">
      <c r="D362" s="322"/>
    </row>
    <row r="363" ht="15">
      <c r="D363" s="322"/>
    </row>
  </sheetData>
  <printOptions/>
  <pageMargins left="0.75" right="0.75" top="1" bottom="1" header="0.5" footer="0.5"/>
  <pageSetup firstPageNumber="118" useFirstPageNumber="1"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86">
      <selection activeCell="D97" sqref="D97"/>
    </sheetView>
  </sheetViews>
  <sheetFormatPr defaultColWidth="9.140625" defaultRowHeight="12.75"/>
  <cols>
    <col min="1" max="1" width="4.8515625" style="418" customWidth="1"/>
    <col min="2" max="2" width="7.7109375" style="418" customWidth="1"/>
    <col min="3" max="3" width="6.57421875" style="418" customWidth="1"/>
    <col min="4" max="4" width="67.57421875" style="0" customWidth="1"/>
    <col min="5" max="5" width="15.8515625" style="0" customWidth="1"/>
    <col min="6" max="6" width="15.57421875" style="0" customWidth="1"/>
    <col min="7" max="7" width="9.28125" style="0" bestFit="1" customWidth="1"/>
    <col min="9" max="9" width="18.00390625" style="504" customWidth="1"/>
  </cols>
  <sheetData>
    <row r="1" spans="1:8" ht="18">
      <c r="A1" s="436" t="s">
        <v>185</v>
      </c>
      <c r="B1" s="397"/>
      <c r="C1" s="397"/>
      <c r="D1" s="18"/>
      <c r="E1" s="18"/>
      <c r="F1" s="18"/>
      <c r="G1" s="18"/>
      <c r="H1" s="18"/>
    </row>
    <row r="2" spans="1:8" ht="18">
      <c r="A2" s="397"/>
      <c r="B2" s="397"/>
      <c r="C2" s="397"/>
      <c r="D2" s="85" t="s">
        <v>186</v>
      </c>
      <c r="E2" s="18"/>
      <c r="F2" s="18"/>
      <c r="G2" s="18"/>
      <c r="H2" s="18"/>
    </row>
    <row r="3" spans="1:8" ht="15">
      <c r="A3" s="397"/>
      <c r="B3" s="397"/>
      <c r="C3" s="397"/>
      <c r="D3" s="18"/>
      <c r="E3" s="18"/>
      <c r="F3" s="437" t="s">
        <v>187</v>
      </c>
      <c r="G3" s="18"/>
      <c r="H3" s="18"/>
    </row>
    <row r="4" spans="1:8" ht="18">
      <c r="A4" s="440" t="s">
        <v>188</v>
      </c>
      <c r="B4" s="397"/>
      <c r="C4" s="397"/>
      <c r="D4" s="18"/>
      <c r="E4" s="18"/>
      <c r="F4" s="18"/>
      <c r="G4" s="18"/>
      <c r="H4" s="18"/>
    </row>
    <row r="5" spans="1:9" s="418" customFormat="1" ht="21" customHeight="1">
      <c r="A5" s="398" t="s">
        <v>0</v>
      </c>
      <c r="B5" s="398" t="s">
        <v>189</v>
      </c>
      <c r="C5" s="398" t="s">
        <v>190</v>
      </c>
      <c r="D5" s="338" t="s">
        <v>191</v>
      </c>
      <c r="E5" s="338" t="s">
        <v>2</v>
      </c>
      <c r="F5" s="398" t="s">
        <v>3</v>
      </c>
      <c r="G5" s="398" t="s">
        <v>61</v>
      </c>
      <c r="H5" s="397"/>
      <c r="I5" s="522"/>
    </row>
    <row r="6" spans="1:9" s="422" customFormat="1" ht="21" customHeight="1">
      <c r="A6" s="420">
        <v>1</v>
      </c>
      <c r="B6" s="420">
        <v>2</v>
      </c>
      <c r="C6" s="420">
        <v>3</v>
      </c>
      <c r="D6" s="420">
        <v>4</v>
      </c>
      <c r="E6" s="420">
        <v>6</v>
      </c>
      <c r="F6" s="420">
        <v>7</v>
      </c>
      <c r="G6" s="420">
        <v>8</v>
      </c>
      <c r="H6" s="421"/>
      <c r="I6" s="523"/>
    </row>
    <row r="7" spans="1:8" ht="27.75" customHeight="1">
      <c r="A7" s="402" t="s">
        <v>182</v>
      </c>
      <c r="B7" s="398"/>
      <c r="C7" s="398"/>
      <c r="D7" s="331" t="s">
        <v>192</v>
      </c>
      <c r="E7" s="400">
        <f>SUM(E8)</f>
        <v>15186.5</v>
      </c>
      <c r="F7" s="400">
        <f>SUM(F8)</f>
        <v>15186.5</v>
      </c>
      <c r="G7" s="403">
        <f>F7/E7*100</f>
        <v>100</v>
      </c>
      <c r="H7" s="18"/>
    </row>
    <row r="8" spans="1:8" ht="27.75" customHeight="1">
      <c r="A8" s="398"/>
      <c r="B8" s="402" t="s">
        <v>193</v>
      </c>
      <c r="C8" s="398"/>
      <c r="D8" s="331" t="s">
        <v>194</v>
      </c>
      <c r="E8" s="400">
        <f>SUM(E9)</f>
        <v>15186.5</v>
      </c>
      <c r="F8" s="400">
        <f>SUM(F9)</f>
        <v>15186.5</v>
      </c>
      <c r="G8" s="403">
        <f aca="true" t="shared" si="0" ref="G8:G37">F8/E8*100</f>
        <v>100</v>
      </c>
      <c r="H8" s="18"/>
    </row>
    <row r="9" spans="1:8" ht="48" customHeight="1">
      <c r="A9" s="398"/>
      <c r="B9" s="398"/>
      <c r="C9" s="398">
        <v>2010</v>
      </c>
      <c r="D9" s="331" t="s">
        <v>195</v>
      </c>
      <c r="E9" s="400">
        <v>15186.5</v>
      </c>
      <c r="F9" s="400">
        <v>15186.5</v>
      </c>
      <c r="G9" s="403">
        <f t="shared" si="0"/>
        <v>100</v>
      </c>
      <c r="H9" s="18"/>
    </row>
    <row r="10" spans="1:8" ht="27.75" customHeight="1">
      <c r="A10" s="398">
        <v>750</v>
      </c>
      <c r="B10" s="398"/>
      <c r="C10" s="398"/>
      <c r="D10" s="331" t="s">
        <v>196</v>
      </c>
      <c r="E10" s="400">
        <f>SUM(E11)</f>
        <v>359343</v>
      </c>
      <c r="F10" s="400">
        <f>SUM(F11)</f>
        <v>193487</v>
      </c>
      <c r="G10" s="403">
        <f t="shared" si="0"/>
        <v>53.84465538496646</v>
      </c>
      <c r="H10" s="18"/>
    </row>
    <row r="11" spans="1:8" ht="27.75" customHeight="1">
      <c r="A11" s="398"/>
      <c r="B11" s="398">
        <v>75011</v>
      </c>
      <c r="C11" s="398"/>
      <c r="D11" s="331" t="s">
        <v>197</v>
      </c>
      <c r="E11" s="400">
        <f>SUM(E12)</f>
        <v>359343</v>
      </c>
      <c r="F11" s="400">
        <f>SUM(F12)</f>
        <v>193487</v>
      </c>
      <c r="G11" s="403">
        <f t="shared" si="0"/>
        <v>53.84465538496646</v>
      </c>
      <c r="H11" s="18"/>
    </row>
    <row r="12" spans="1:8" ht="52.5" customHeight="1">
      <c r="A12" s="398"/>
      <c r="B12" s="398"/>
      <c r="C12" s="398">
        <v>2010</v>
      </c>
      <c r="D12" s="331" t="s">
        <v>195</v>
      </c>
      <c r="E12" s="400">
        <v>359343</v>
      </c>
      <c r="F12" s="400">
        <v>193487</v>
      </c>
      <c r="G12" s="403">
        <f t="shared" si="0"/>
        <v>53.84465538496646</v>
      </c>
      <c r="H12" s="18"/>
    </row>
    <row r="13" spans="1:8" ht="35.25" customHeight="1">
      <c r="A13" s="398">
        <v>751</v>
      </c>
      <c r="B13" s="398"/>
      <c r="C13" s="398"/>
      <c r="D13" s="331" t="s">
        <v>198</v>
      </c>
      <c r="E13" s="400">
        <f>SUM(E14,E16)</f>
        <v>74165</v>
      </c>
      <c r="F13" s="400">
        <f>SUM(F14,F16)</f>
        <v>68845</v>
      </c>
      <c r="G13" s="403">
        <f t="shared" si="0"/>
        <v>92.82680509674375</v>
      </c>
      <c r="H13" s="18"/>
    </row>
    <row r="14" spans="1:8" ht="27.75" customHeight="1">
      <c r="A14" s="398"/>
      <c r="B14" s="398">
        <v>75101</v>
      </c>
      <c r="C14" s="398"/>
      <c r="D14" s="331" t="s">
        <v>199</v>
      </c>
      <c r="E14" s="400">
        <f>SUM(E15)</f>
        <v>10320</v>
      </c>
      <c r="F14" s="400">
        <f>SUM(F15)</f>
        <v>5160</v>
      </c>
      <c r="G14" s="403">
        <f t="shared" si="0"/>
        <v>50</v>
      </c>
      <c r="H14" s="18"/>
    </row>
    <row r="15" spans="1:8" ht="53.25" customHeight="1">
      <c r="A15" s="398"/>
      <c r="B15" s="398"/>
      <c r="C15" s="398">
        <v>2010</v>
      </c>
      <c r="D15" s="331" t="s">
        <v>195</v>
      </c>
      <c r="E15" s="400">
        <v>10320</v>
      </c>
      <c r="F15" s="400">
        <v>5160</v>
      </c>
      <c r="G15" s="403">
        <f t="shared" si="0"/>
        <v>50</v>
      </c>
      <c r="H15" s="18"/>
    </row>
    <row r="16" spans="1:8" ht="38.25" customHeight="1">
      <c r="A16" s="398"/>
      <c r="B16" s="398">
        <v>75113</v>
      </c>
      <c r="C16" s="398"/>
      <c r="D16" s="331" t="s">
        <v>427</v>
      </c>
      <c r="E16" s="400">
        <f>SUM(E17)</f>
        <v>63845</v>
      </c>
      <c r="F16" s="400">
        <f>SUM(F17)</f>
        <v>63685</v>
      </c>
      <c r="G16" s="403">
        <f t="shared" si="0"/>
        <v>99.74939306132039</v>
      </c>
      <c r="H16" s="18"/>
    </row>
    <row r="17" spans="1:8" ht="53.25" customHeight="1">
      <c r="A17" s="398"/>
      <c r="B17" s="398"/>
      <c r="C17" s="398">
        <v>2010</v>
      </c>
      <c r="D17" s="331" t="s">
        <v>195</v>
      </c>
      <c r="E17" s="400">
        <v>63845</v>
      </c>
      <c r="F17" s="400">
        <v>63685</v>
      </c>
      <c r="G17" s="403">
        <f t="shared" si="0"/>
        <v>99.74939306132039</v>
      </c>
      <c r="H17" s="18"/>
    </row>
    <row r="18" spans="1:8" ht="27.75" customHeight="1">
      <c r="A18" s="398">
        <v>752</v>
      </c>
      <c r="B18" s="398"/>
      <c r="C18" s="398"/>
      <c r="D18" s="331" t="s">
        <v>217</v>
      </c>
      <c r="E18" s="399">
        <f>SUM(E19)</f>
        <v>600</v>
      </c>
      <c r="F18" s="399">
        <f>SUM(F19)</f>
        <v>600</v>
      </c>
      <c r="G18" s="403">
        <f t="shared" si="0"/>
        <v>100</v>
      </c>
      <c r="H18" s="18"/>
    </row>
    <row r="19" spans="1:8" ht="27.75" customHeight="1">
      <c r="A19" s="398"/>
      <c r="B19" s="398">
        <v>75212</v>
      </c>
      <c r="C19" s="398"/>
      <c r="D19" s="331" t="s">
        <v>218</v>
      </c>
      <c r="E19" s="399">
        <f>SUM(E20)</f>
        <v>600</v>
      </c>
      <c r="F19" s="399">
        <f>SUM(F20)</f>
        <v>600</v>
      </c>
      <c r="G19" s="403">
        <f t="shared" si="0"/>
        <v>100</v>
      </c>
      <c r="H19" s="18"/>
    </row>
    <row r="20" spans="1:8" ht="49.5" customHeight="1">
      <c r="A20" s="398"/>
      <c r="B20" s="398"/>
      <c r="C20" s="398">
        <v>2010</v>
      </c>
      <c r="D20" s="331" t="s">
        <v>195</v>
      </c>
      <c r="E20" s="399">
        <v>600</v>
      </c>
      <c r="F20" s="399">
        <v>600</v>
      </c>
      <c r="G20" s="403">
        <f t="shared" si="0"/>
        <v>100</v>
      </c>
      <c r="H20" s="18"/>
    </row>
    <row r="21" spans="1:8" ht="27.75" customHeight="1">
      <c r="A21" s="398">
        <v>754</v>
      </c>
      <c r="B21" s="398"/>
      <c r="C21" s="398"/>
      <c r="D21" s="331" t="s">
        <v>200</v>
      </c>
      <c r="E21" s="400">
        <f>SUM(E22)</f>
        <v>1000</v>
      </c>
      <c r="F21" s="400">
        <f>SUM(F22)</f>
        <v>1000</v>
      </c>
      <c r="G21" s="403">
        <f t="shared" si="0"/>
        <v>100</v>
      </c>
      <c r="H21" s="18"/>
    </row>
    <row r="22" spans="1:8" ht="27.75" customHeight="1">
      <c r="A22" s="398"/>
      <c r="B22" s="398">
        <v>75414</v>
      </c>
      <c r="C22" s="398"/>
      <c r="D22" s="331" t="s">
        <v>201</v>
      </c>
      <c r="E22" s="400">
        <f>SUM(E23)</f>
        <v>1000</v>
      </c>
      <c r="F22" s="400">
        <f>SUM(F23)</f>
        <v>1000</v>
      </c>
      <c r="G22" s="403">
        <f t="shared" si="0"/>
        <v>100</v>
      </c>
      <c r="H22" s="18"/>
    </row>
    <row r="23" spans="1:8" ht="49.5" customHeight="1">
      <c r="A23" s="398"/>
      <c r="B23" s="398"/>
      <c r="C23" s="398">
        <v>2010</v>
      </c>
      <c r="D23" s="331" t="s">
        <v>195</v>
      </c>
      <c r="E23" s="400">
        <v>1000</v>
      </c>
      <c r="F23" s="400">
        <v>1000</v>
      </c>
      <c r="G23" s="403">
        <f t="shared" si="0"/>
        <v>100</v>
      </c>
      <c r="H23" s="18"/>
    </row>
    <row r="24" spans="1:8" ht="27.75" customHeight="1">
      <c r="A24" s="398">
        <v>852</v>
      </c>
      <c r="B24" s="398"/>
      <c r="C24" s="398"/>
      <c r="D24" s="331" t="s">
        <v>176</v>
      </c>
      <c r="E24" s="400">
        <f>SUM(E25,E27,E29,E31,E33,E35)</f>
        <v>10091414</v>
      </c>
      <c r="F24" s="400">
        <f>SUM(F25,F27,F29,F31,F33,F35)</f>
        <v>5408099</v>
      </c>
      <c r="G24" s="403">
        <f t="shared" si="0"/>
        <v>53.59109238804394</v>
      </c>
      <c r="H24" s="18"/>
    </row>
    <row r="25" spans="1:8" ht="44.25" customHeight="1">
      <c r="A25" s="398"/>
      <c r="B25" s="398">
        <v>85212</v>
      </c>
      <c r="C25" s="398"/>
      <c r="D25" s="331" t="s">
        <v>202</v>
      </c>
      <c r="E25" s="400">
        <f>SUM(E26)</f>
        <v>9671000</v>
      </c>
      <c r="F25" s="400">
        <f>SUM(F26)</f>
        <v>5125000</v>
      </c>
      <c r="G25" s="403">
        <f t="shared" si="0"/>
        <v>52.99348567883363</v>
      </c>
      <c r="H25" s="18"/>
    </row>
    <row r="26" spans="1:8" ht="43.5" customHeight="1">
      <c r="A26" s="398"/>
      <c r="B26" s="398"/>
      <c r="C26" s="398">
        <v>2010</v>
      </c>
      <c r="D26" s="331" t="s">
        <v>195</v>
      </c>
      <c r="E26" s="400">
        <v>9671000</v>
      </c>
      <c r="F26" s="400">
        <v>5125000</v>
      </c>
      <c r="G26" s="403">
        <f t="shared" si="0"/>
        <v>52.99348567883363</v>
      </c>
      <c r="H26" s="18"/>
    </row>
    <row r="27" spans="1:8" ht="50.25" customHeight="1">
      <c r="A27" s="398"/>
      <c r="B27" s="398">
        <v>85213</v>
      </c>
      <c r="C27" s="398"/>
      <c r="D27" s="331" t="s">
        <v>203</v>
      </c>
      <c r="E27" s="400">
        <f>SUM(E28)</f>
        <v>61900</v>
      </c>
      <c r="F27" s="400">
        <f>SUM(F28)</f>
        <v>26000</v>
      </c>
      <c r="G27" s="403">
        <f t="shared" si="0"/>
        <v>42.003231017770595</v>
      </c>
      <c r="H27" s="18"/>
    </row>
    <row r="28" spans="1:8" ht="51.75" customHeight="1">
      <c r="A28" s="398"/>
      <c r="B28" s="398"/>
      <c r="C28" s="398">
        <v>2010</v>
      </c>
      <c r="D28" s="331" t="s">
        <v>195</v>
      </c>
      <c r="E28" s="400">
        <v>61900</v>
      </c>
      <c r="F28" s="400">
        <v>26000</v>
      </c>
      <c r="G28" s="403">
        <f t="shared" si="0"/>
        <v>42.003231017770595</v>
      </c>
      <c r="H28" s="18"/>
    </row>
    <row r="29" spans="1:8" ht="35.25" customHeight="1">
      <c r="A29" s="398"/>
      <c r="B29" s="398">
        <v>85215</v>
      </c>
      <c r="C29" s="398"/>
      <c r="D29" s="331" t="s">
        <v>348</v>
      </c>
      <c r="E29" s="400">
        <f>SUM(E30)</f>
        <v>29821</v>
      </c>
      <c r="F29" s="400">
        <f>SUM(F30)</f>
        <v>29821</v>
      </c>
      <c r="G29" s="403">
        <f t="shared" si="0"/>
        <v>100</v>
      </c>
      <c r="H29" s="18"/>
    </row>
    <row r="30" spans="1:8" ht="51.75" customHeight="1">
      <c r="A30" s="398"/>
      <c r="B30" s="398"/>
      <c r="C30" s="398">
        <v>2010</v>
      </c>
      <c r="D30" s="331" t="s">
        <v>195</v>
      </c>
      <c r="E30" s="400">
        <v>29821</v>
      </c>
      <c r="F30" s="400">
        <v>29821</v>
      </c>
      <c r="G30" s="403">
        <f t="shared" si="0"/>
        <v>100</v>
      </c>
      <c r="H30" s="18"/>
    </row>
    <row r="31" spans="1:8" ht="27.75" customHeight="1">
      <c r="A31" s="398"/>
      <c r="B31" s="398">
        <v>85219</v>
      </c>
      <c r="C31" s="398"/>
      <c r="D31" s="331" t="s">
        <v>219</v>
      </c>
      <c r="E31" s="400">
        <f>SUM(E32)</f>
        <v>19854</v>
      </c>
      <c r="F31" s="400">
        <f>SUM(F32)</f>
        <v>19854</v>
      </c>
      <c r="G31" s="403">
        <f t="shared" si="0"/>
        <v>100</v>
      </c>
      <c r="H31" s="18"/>
    </row>
    <row r="32" spans="1:8" ht="49.5" customHeight="1">
      <c r="A32" s="398"/>
      <c r="B32" s="398"/>
      <c r="C32" s="398">
        <v>2010</v>
      </c>
      <c r="D32" s="331" t="s">
        <v>195</v>
      </c>
      <c r="E32" s="400">
        <v>19854</v>
      </c>
      <c r="F32" s="400">
        <v>19854</v>
      </c>
      <c r="G32" s="403">
        <f t="shared" si="0"/>
        <v>100</v>
      </c>
      <c r="H32" s="18"/>
    </row>
    <row r="33" spans="1:8" ht="27.75" customHeight="1">
      <c r="A33" s="398"/>
      <c r="B33" s="398">
        <v>85228</v>
      </c>
      <c r="C33" s="398"/>
      <c r="D33" s="331" t="s">
        <v>204</v>
      </c>
      <c r="E33" s="400">
        <f>SUM(E34)</f>
        <v>68000</v>
      </c>
      <c r="F33" s="400">
        <f>SUM(F34)</f>
        <v>45500</v>
      </c>
      <c r="G33" s="403">
        <f t="shared" si="0"/>
        <v>66.91176470588235</v>
      </c>
      <c r="H33" s="18"/>
    </row>
    <row r="34" spans="1:8" ht="53.25" customHeight="1">
      <c r="A34" s="398"/>
      <c r="B34" s="398"/>
      <c r="C34" s="398">
        <v>2010</v>
      </c>
      <c r="D34" s="331" t="s">
        <v>195</v>
      </c>
      <c r="E34" s="400">
        <v>68000</v>
      </c>
      <c r="F34" s="400">
        <v>45500</v>
      </c>
      <c r="G34" s="403">
        <f t="shared" si="0"/>
        <v>66.91176470588235</v>
      </c>
      <c r="H34" s="18"/>
    </row>
    <row r="35" spans="1:8" ht="33" customHeight="1">
      <c r="A35" s="398"/>
      <c r="B35" s="398">
        <v>85295</v>
      </c>
      <c r="C35" s="398"/>
      <c r="D35" s="331" t="s">
        <v>194</v>
      </c>
      <c r="E35" s="400">
        <f>SUM(E36)</f>
        <v>240839</v>
      </c>
      <c r="F35" s="400">
        <f>SUM(F36)</f>
        <v>161924</v>
      </c>
      <c r="G35" s="403">
        <f t="shared" si="0"/>
        <v>67.23329693280573</v>
      </c>
      <c r="H35" s="18"/>
    </row>
    <row r="36" spans="1:8" ht="53.25" customHeight="1">
      <c r="A36" s="398"/>
      <c r="B36" s="398"/>
      <c r="C36" s="398">
        <v>2010</v>
      </c>
      <c r="D36" s="331" t="s">
        <v>195</v>
      </c>
      <c r="E36" s="400">
        <v>240839</v>
      </c>
      <c r="F36" s="400">
        <v>161924</v>
      </c>
      <c r="G36" s="403">
        <f t="shared" si="0"/>
        <v>67.23329693280573</v>
      </c>
      <c r="H36" s="18"/>
    </row>
    <row r="37" spans="1:9" s="439" customFormat="1" ht="27.75" customHeight="1">
      <c r="A37" s="398"/>
      <c r="B37" s="398"/>
      <c r="C37" s="398"/>
      <c r="D37" s="417" t="s">
        <v>205</v>
      </c>
      <c r="E37" s="438">
        <f>SUM(E24,E22,E18,E13,E10,E7)</f>
        <v>10541708.5</v>
      </c>
      <c r="F37" s="438">
        <f>SUM(F24,F22,F18,F13,F10,F7)</f>
        <v>5687217.5</v>
      </c>
      <c r="G37" s="404">
        <f t="shared" si="0"/>
        <v>53.94967523528088</v>
      </c>
      <c r="H37" s="18"/>
      <c r="I37" s="524"/>
    </row>
    <row r="38" spans="1:8" ht="24.75" customHeight="1">
      <c r="A38" s="440" t="s">
        <v>111</v>
      </c>
      <c r="B38" s="397"/>
      <c r="C38" s="397"/>
      <c r="D38" s="18"/>
      <c r="E38" s="18"/>
      <c r="F38" s="18"/>
      <c r="G38" s="419"/>
      <c r="H38" s="18"/>
    </row>
    <row r="39" spans="1:8" ht="30" customHeight="1">
      <c r="A39" s="398" t="s">
        <v>0</v>
      </c>
      <c r="B39" s="398" t="s">
        <v>189</v>
      </c>
      <c r="C39" s="398" t="s">
        <v>190</v>
      </c>
      <c r="D39" s="399" t="s">
        <v>191</v>
      </c>
      <c r="E39" s="399" t="s">
        <v>2</v>
      </c>
      <c r="F39" s="399" t="s">
        <v>3</v>
      </c>
      <c r="G39" s="403" t="s">
        <v>61</v>
      </c>
      <c r="H39" s="18"/>
    </row>
    <row r="40" spans="1:9" s="422" customFormat="1" ht="15" customHeight="1">
      <c r="A40" s="420">
        <v>1</v>
      </c>
      <c r="B40" s="420">
        <v>2</v>
      </c>
      <c r="C40" s="420">
        <v>3</v>
      </c>
      <c r="D40" s="420">
        <v>4</v>
      </c>
      <c r="E40" s="420">
        <v>6</v>
      </c>
      <c r="F40" s="420"/>
      <c r="G40" s="423">
        <v>7</v>
      </c>
      <c r="H40" s="421"/>
      <c r="I40" s="523"/>
    </row>
    <row r="41" spans="1:9" s="425" customFormat="1" ht="25.5" customHeight="1">
      <c r="A41" s="435" t="s">
        <v>182</v>
      </c>
      <c r="B41" s="338"/>
      <c r="C41" s="338"/>
      <c r="D41" s="331" t="s">
        <v>192</v>
      </c>
      <c r="E41" s="424">
        <f>SUM(E42)</f>
        <v>15186.5</v>
      </c>
      <c r="F41" s="424">
        <f>SUM(F42)</f>
        <v>15186.5</v>
      </c>
      <c r="G41" s="403">
        <f aca="true" t="shared" si="1" ref="G41:G97">F41/E41*100</f>
        <v>100</v>
      </c>
      <c r="H41" s="11"/>
      <c r="I41" s="525"/>
    </row>
    <row r="42" spans="1:9" s="425" customFormat="1" ht="25.5" customHeight="1">
      <c r="A42" s="338"/>
      <c r="B42" s="435" t="s">
        <v>193</v>
      </c>
      <c r="C42" s="338"/>
      <c r="D42" s="331" t="s">
        <v>194</v>
      </c>
      <c r="E42" s="424">
        <f>SUM(E43:E44)</f>
        <v>15186.5</v>
      </c>
      <c r="F42" s="424">
        <f>SUM(F43:F44)</f>
        <v>15186.5</v>
      </c>
      <c r="G42" s="403">
        <f t="shared" si="1"/>
        <v>100</v>
      </c>
      <c r="H42" s="11"/>
      <c r="I42" s="525"/>
    </row>
    <row r="43" spans="1:9" s="425" customFormat="1" ht="25.5" customHeight="1">
      <c r="A43" s="338"/>
      <c r="B43" s="338"/>
      <c r="C43" s="338">
        <v>4170</v>
      </c>
      <c r="D43" s="331" t="s">
        <v>389</v>
      </c>
      <c r="E43" s="331">
        <v>297.77</v>
      </c>
      <c r="F43" s="331">
        <v>297.77</v>
      </c>
      <c r="G43" s="403">
        <f t="shared" si="1"/>
        <v>100</v>
      </c>
      <c r="H43" s="11"/>
      <c r="I43" s="525"/>
    </row>
    <row r="44" spans="1:9" s="425" customFormat="1" ht="25.5" customHeight="1">
      <c r="A44" s="338"/>
      <c r="B44" s="338"/>
      <c r="C44" s="338">
        <v>4430</v>
      </c>
      <c r="D44" s="331" t="s">
        <v>206</v>
      </c>
      <c r="E44" s="424">
        <v>14888.73</v>
      </c>
      <c r="F44" s="424">
        <v>14888.73</v>
      </c>
      <c r="G44" s="403">
        <f t="shared" si="1"/>
        <v>100</v>
      </c>
      <c r="H44" s="11"/>
      <c r="I44" s="525"/>
    </row>
    <row r="45" spans="1:9" s="425" customFormat="1" ht="25.5" customHeight="1">
      <c r="A45" s="338">
        <v>750</v>
      </c>
      <c r="B45" s="338"/>
      <c r="C45" s="338"/>
      <c r="D45" s="331" t="s">
        <v>196</v>
      </c>
      <c r="E45" s="424">
        <f>SUM(E46)</f>
        <v>359343</v>
      </c>
      <c r="F45" s="424">
        <f>SUM(F46)</f>
        <v>193487</v>
      </c>
      <c r="G45" s="403">
        <f t="shared" si="1"/>
        <v>53.84465538496646</v>
      </c>
      <c r="H45" s="11"/>
      <c r="I45" s="525"/>
    </row>
    <row r="46" spans="1:9" s="425" customFormat="1" ht="25.5" customHeight="1">
      <c r="A46" s="338"/>
      <c r="B46" s="338">
        <v>75011</v>
      </c>
      <c r="C46" s="338"/>
      <c r="D46" s="331" t="s">
        <v>197</v>
      </c>
      <c r="E46" s="424">
        <f>SUM(E47:E54)</f>
        <v>359343</v>
      </c>
      <c r="F46" s="424">
        <f>SUM(F47:F54)</f>
        <v>193487</v>
      </c>
      <c r="G46" s="403">
        <f t="shared" si="1"/>
        <v>53.84465538496646</v>
      </c>
      <c r="H46" s="11"/>
      <c r="I46" s="525"/>
    </row>
    <row r="47" spans="1:9" s="425" customFormat="1" ht="25.5" customHeight="1">
      <c r="A47" s="338"/>
      <c r="B47" s="338"/>
      <c r="C47" s="338">
        <v>4010</v>
      </c>
      <c r="D47" s="331" t="s">
        <v>207</v>
      </c>
      <c r="E47" s="424">
        <v>260582</v>
      </c>
      <c r="F47" s="424">
        <v>135582</v>
      </c>
      <c r="G47" s="403">
        <f t="shared" si="1"/>
        <v>52.03045490479005</v>
      </c>
      <c r="H47" s="11"/>
      <c r="I47" s="525"/>
    </row>
    <row r="48" spans="1:9" s="425" customFormat="1" ht="25.5" customHeight="1">
      <c r="A48" s="338"/>
      <c r="B48" s="338"/>
      <c r="C48" s="338">
        <v>4040</v>
      </c>
      <c r="D48" s="331" t="s">
        <v>208</v>
      </c>
      <c r="E48" s="424">
        <v>17986</v>
      </c>
      <c r="F48" s="424">
        <v>17986</v>
      </c>
      <c r="G48" s="403">
        <f t="shared" si="1"/>
        <v>100</v>
      </c>
      <c r="H48" s="11"/>
      <c r="I48" s="525"/>
    </row>
    <row r="49" spans="1:9" s="425" customFormat="1" ht="25.5" customHeight="1">
      <c r="A49" s="338"/>
      <c r="B49" s="338"/>
      <c r="C49" s="338">
        <v>4110</v>
      </c>
      <c r="D49" s="331" t="s">
        <v>209</v>
      </c>
      <c r="E49" s="424">
        <v>48046</v>
      </c>
      <c r="F49" s="424">
        <v>20340</v>
      </c>
      <c r="G49" s="403">
        <f t="shared" si="1"/>
        <v>42.33442950505765</v>
      </c>
      <c r="H49" s="11"/>
      <c r="I49" s="525"/>
    </row>
    <row r="50" spans="1:9" s="425" customFormat="1" ht="25.5" customHeight="1">
      <c r="A50" s="338"/>
      <c r="B50" s="338"/>
      <c r="C50" s="338">
        <v>4120</v>
      </c>
      <c r="D50" s="331" t="s">
        <v>210</v>
      </c>
      <c r="E50" s="424">
        <v>6673</v>
      </c>
      <c r="F50" s="424">
        <v>3423</v>
      </c>
      <c r="G50" s="403">
        <f t="shared" si="1"/>
        <v>51.29626854488236</v>
      </c>
      <c r="H50" s="11"/>
      <c r="I50" s="525"/>
    </row>
    <row r="51" spans="1:9" s="425" customFormat="1" ht="25.5" customHeight="1">
      <c r="A51" s="338"/>
      <c r="B51" s="338"/>
      <c r="C51" s="338">
        <v>4210</v>
      </c>
      <c r="D51" s="331" t="s">
        <v>211</v>
      </c>
      <c r="E51" s="424">
        <v>11542</v>
      </c>
      <c r="F51" s="424">
        <v>7542</v>
      </c>
      <c r="G51" s="403">
        <f t="shared" si="1"/>
        <v>65.34396118523654</v>
      </c>
      <c r="H51" s="11"/>
      <c r="I51" s="525"/>
    </row>
    <row r="52" spans="1:9" s="425" customFormat="1" ht="25.5" customHeight="1">
      <c r="A52" s="338"/>
      <c r="B52" s="338"/>
      <c r="C52" s="338">
        <v>4260</v>
      </c>
      <c r="D52" s="331" t="s">
        <v>212</v>
      </c>
      <c r="E52" s="424">
        <v>4723</v>
      </c>
      <c r="F52" s="424">
        <v>2873</v>
      </c>
      <c r="G52" s="403">
        <f t="shared" si="1"/>
        <v>60.829980944315054</v>
      </c>
      <c r="H52" s="11"/>
      <c r="I52" s="525"/>
    </row>
    <row r="53" spans="1:9" s="425" customFormat="1" ht="25.5" customHeight="1">
      <c r="A53" s="338"/>
      <c r="B53" s="338"/>
      <c r="C53" s="338">
        <v>4270</v>
      </c>
      <c r="D53" s="331" t="s">
        <v>213</v>
      </c>
      <c r="E53" s="424">
        <v>1754</v>
      </c>
      <c r="F53" s="424">
        <v>704</v>
      </c>
      <c r="G53" s="403">
        <f t="shared" si="1"/>
        <v>40.136830102622575</v>
      </c>
      <c r="H53" s="11"/>
      <c r="I53" s="525"/>
    </row>
    <row r="54" spans="1:9" s="425" customFormat="1" ht="25.5" customHeight="1">
      <c r="A54" s="338"/>
      <c r="B54" s="338"/>
      <c r="C54" s="338">
        <v>4300</v>
      </c>
      <c r="D54" s="331" t="s">
        <v>214</v>
      </c>
      <c r="E54" s="424">
        <v>8037</v>
      </c>
      <c r="F54" s="424">
        <v>5037</v>
      </c>
      <c r="G54" s="403">
        <f t="shared" si="1"/>
        <v>62.67263904441956</v>
      </c>
      <c r="H54" s="11"/>
      <c r="I54" s="525"/>
    </row>
    <row r="55" spans="1:9" s="425" customFormat="1" ht="31.5" customHeight="1">
      <c r="A55" s="338">
        <v>751</v>
      </c>
      <c r="B55" s="338"/>
      <c r="C55" s="338"/>
      <c r="D55" s="331" t="s">
        <v>198</v>
      </c>
      <c r="E55" s="424">
        <f>SUM(E56,E62)</f>
        <v>74165</v>
      </c>
      <c r="F55" s="424">
        <f>SUM(F56,F62)</f>
        <v>67485</v>
      </c>
      <c r="G55" s="403">
        <f t="shared" si="1"/>
        <v>90.99305602373087</v>
      </c>
      <c r="H55" s="11"/>
      <c r="I55" s="525"/>
    </row>
    <row r="56" spans="1:9" s="425" customFormat="1" ht="25.5" customHeight="1">
      <c r="A56" s="338"/>
      <c r="B56" s="338">
        <v>75101</v>
      </c>
      <c r="C56" s="338"/>
      <c r="D56" s="331" t="s">
        <v>199</v>
      </c>
      <c r="E56" s="424">
        <f>SUM(E57:E61)</f>
        <v>10320</v>
      </c>
      <c r="F56" s="424">
        <f>SUM(F57:F61)</f>
        <v>3800</v>
      </c>
      <c r="G56" s="403">
        <f t="shared" si="1"/>
        <v>36.82170542635659</v>
      </c>
      <c r="H56" s="11"/>
      <c r="I56" s="525"/>
    </row>
    <row r="57" spans="1:9" s="425" customFormat="1" ht="25.5" customHeight="1">
      <c r="A57" s="338"/>
      <c r="B57" s="338"/>
      <c r="C57" s="338">
        <v>4210</v>
      </c>
      <c r="D57" s="331" t="s">
        <v>211</v>
      </c>
      <c r="E57" s="424">
        <v>4500</v>
      </c>
      <c r="F57" s="424">
        <v>1000</v>
      </c>
      <c r="G57" s="403">
        <f t="shared" si="1"/>
        <v>22.22222222222222</v>
      </c>
      <c r="H57" s="11"/>
      <c r="I57" s="525"/>
    </row>
    <row r="58" spans="1:9" s="425" customFormat="1" ht="25.5" customHeight="1">
      <c r="A58" s="338"/>
      <c r="B58" s="338"/>
      <c r="C58" s="338">
        <v>4260</v>
      </c>
      <c r="D58" s="331" t="s">
        <v>212</v>
      </c>
      <c r="E58" s="424">
        <v>2700</v>
      </c>
      <c r="F58" s="424">
        <v>1200</v>
      </c>
      <c r="G58" s="403">
        <f t="shared" si="1"/>
        <v>44.44444444444444</v>
      </c>
      <c r="H58" s="11"/>
      <c r="I58" s="525"/>
    </row>
    <row r="59" spans="1:9" s="425" customFormat="1" ht="25.5" customHeight="1">
      <c r="A59" s="338"/>
      <c r="B59" s="338"/>
      <c r="C59" s="338">
        <v>4270</v>
      </c>
      <c r="D59" s="331" t="s">
        <v>213</v>
      </c>
      <c r="E59" s="331">
        <v>600</v>
      </c>
      <c r="F59" s="331">
        <v>300</v>
      </c>
      <c r="G59" s="403">
        <f t="shared" si="1"/>
        <v>50</v>
      </c>
      <c r="H59" s="11"/>
      <c r="I59" s="525"/>
    </row>
    <row r="60" spans="1:9" s="425" customFormat="1" ht="25.5" customHeight="1">
      <c r="A60" s="338"/>
      <c r="B60" s="338"/>
      <c r="C60" s="338">
        <v>4300</v>
      </c>
      <c r="D60" s="331" t="s">
        <v>214</v>
      </c>
      <c r="E60" s="424">
        <v>1200</v>
      </c>
      <c r="F60" s="424">
        <v>600</v>
      </c>
      <c r="G60" s="403">
        <f t="shared" si="1"/>
        <v>50</v>
      </c>
      <c r="H60" s="11"/>
      <c r="I60" s="525"/>
    </row>
    <row r="61" spans="1:9" s="425" customFormat="1" ht="30.75" customHeight="1">
      <c r="A61" s="338"/>
      <c r="B61" s="338"/>
      <c r="C61" s="338">
        <v>4370</v>
      </c>
      <c r="D61" s="331" t="s">
        <v>390</v>
      </c>
      <c r="E61" s="424">
        <v>1320</v>
      </c>
      <c r="F61" s="424">
        <v>700</v>
      </c>
      <c r="G61" s="403">
        <f t="shared" si="1"/>
        <v>53.03030303030303</v>
      </c>
      <c r="H61" s="11"/>
      <c r="I61" s="525"/>
    </row>
    <row r="62" spans="1:9" s="425" customFormat="1" ht="30.75" customHeight="1">
      <c r="A62" s="338"/>
      <c r="B62" s="338">
        <v>75113</v>
      </c>
      <c r="C62" s="338"/>
      <c r="D62" s="331" t="s">
        <v>427</v>
      </c>
      <c r="E62" s="424">
        <f>SUM(E63:E69)</f>
        <v>63844.99999999999</v>
      </c>
      <c r="F62" s="424">
        <f>SUM(F63:F69)</f>
        <v>63684.99999999999</v>
      </c>
      <c r="G62" s="403">
        <f t="shared" si="1"/>
        <v>99.74939306132039</v>
      </c>
      <c r="H62" s="11"/>
      <c r="I62" s="525"/>
    </row>
    <row r="63" spans="1:9" s="425" customFormat="1" ht="30.75" customHeight="1">
      <c r="A63" s="338"/>
      <c r="B63" s="338"/>
      <c r="C63" s="338">
        <v>3030</v>
      </c>
      <c r="D63" s="331" t="s">
        <v>552</v>
      </c>
      <c r="E63" s="424">
        <v>29020</v>
      </c>
      <c r="F63" s="424">
        <v>28860</v>
      </c>
      <c r="G63" s="403">
        <f t="shared" si="1"/>
        <v>99.4486560992419</v>
      </c>
      <c r="H63" s="11"/>
      <c r="I63" s="525"/>
    </row>
    <row r="64" spans="1:9" s="425" customFormat="1" ht="30.75" customHeight="1">
      <c r="A64" s="338"/>
      <c r="B64" s="338"/>
      <c r="C64" s="338">
        <v>4110</v>
      </c>
      <c r="D64" s="331" t="s">
        <v>209</v>
      </c>
      <c r="E64" s="424">
        <v>2892.89</v>
      </c>
      <c r="F64" s="424">
        <v>2892.89</v>
      </c>
      <c r="G64" s="403">
        <f t="shared" si="1"/>
        <v>100</v>
      </c>
      <c r="H64" s="11"/>
      <c r="I64" s="525"/>
    </row>
    <row r="65" spans="1:9" s="425" customFormat="1" ht="30.75" customHeight="1">
      <c r="A65" s="338"/>
      <c r="B65" s="338"/>
      <c r="C65" s="338">
        <v>4120</v>
      </c>
      <c r="D65" s="331" t="s">
        <v>210</v>
      </c>
      <c r="E65" s="424">
        <v>275.55</v>
      </c>
      <c r="F65" s="424">
        <v>275.55</v>
      </c>
      <c r="G65" s="403">
        <f t="shared" si="1"/>
        <v>100</v>
      </c>
      <c r="H65" s="11"/>
      <c r="I65" s="525"/>
    </row>
    <row r="66" spans="1:9" s="425" customFormat="1" ht="30.75" customHeight="1">
      <c r="A66" s="338"/>
      <c r="B66" s="338"/>
      <c r="C66" s="338">
        <v>4170</v>
      </c>
      <c r="D66" s="331" t="s">
        <v>553</v>
      </c>
      <c r="E66" s="424">
        <v>20018.96</v>
      </c>
      <c r="F66" s="424">
        <v>20018.96</v>
      </c>
      <c r="G66" s="403">
        <f t="shared" si="1"/>
        <v>100</v>
      </c>
      <c r="H66" s="11"/>
      <c r="I66" s="525"/>
    </row>
    <row r="67" spans="1:9" s="425" customFormat="1" ht="30.75" customHeight="1">
      <c r="A67" s="338"/>
      <c r="B67" s="338"/>
      <c r="C67" s="338">
        <v>4210</v>
      </c>
      <c r="D67" s="331" t="s">
        <v>211</v>
      </c>
      <c r="E67" s="424">
        <v>4448.59</v>
      </c>
      <c r="F67" s="424">
        <v>4448.59</v>
      </c>
      <c r="G67" s="403">
        <f t="shared" si="1"/>
        <v>100</v>
      </c>
      <c r="H67" s="11"/>
      <c r="I67" s="525"/>
    </row>
    <row r="68" spans="1:9" s="425" customFormat="1" ht="30.75" customHeight="1">
      <c r="A68" s="338"/>
      <c r="B68" s="338"/>
      <c r="C68" s="338">
        <v>4300</v>
      </c>
      <c r="D68" s="331" t="s">
        <v>214</v>
      </c>
      <c r="E68" s="424">
        <v>6709.01</v>
      </c>
      <c r="F68" s="424">
        <v>6709.01</v>
      </c>
      <c r="G68" s="403">
        <f t="shared" si="1"/>
        <v>100</v>
      </c>
      <c r="H68" s="11"/>
      <c r="I68" s="525"/>
    </row>
    <row r="69" spans="1:9" s="425" customFormat="1" ht="30.75" customHeight="1">
      <c r="A69" s="338"/>
      <c r="B69" s="338"/>
      <c r="C69" s="338">
        <v>4360</v>
      </c>
      <c r="D69" s="331" t="s">
        <v>554</v>
      </c>
      <c r="E69" s="424">
        <v>480</v>
      </c>
      <c r="F69" s="424">
        <v>480</v>
      </c>
      <c r="G69" s="403">
        <f t="shared" si="1"/>
        <v>100</v>
      </c>
      <c r="H69" s="11"/>
      <c r="I69" s="525"/>
    </row>
    <row r="70" spans="1:9" s="425" customFormat="1" ht="25.5" customHeight="1">
      <c r="A70" s="338">
        <v>752</v>
      </c>
      <c r="B70" s="338"/>
      <c r="C70" s="338"/>
      <c r="D70" s="331" t="s">
        <v>217</v>
      </c>
      <c r="E70" s="331">
        <f>SUM(E71)</f>
        <v>600</v>
      </c>
      <c r="F70" s="331">
        <f>SUM(F71)</f>
        <v>0</v>
      </c>
      <c r="G70" s="403">
        <f t="shared" si="1"/>
        <v>0</v>
      </c>
      <c r="H70" s="11"/>
      <c r="I70" s="525"/>
    </row>
    <row r="71" spans="1:9" s="425" customFormat="1" ht="25.5" customHeight="1">
      <c r="A71" s="338"/>
      <c r="B71" s="338">
        <v>75212</v>
      </c>
      <c r="C71" s="338"/>
      <c r="D71" s="331" t="s">
        <v>218</v>
      </c>
      <c r="E71" s="331">
        <f>SUM(E72)</f>
        <v>600</v>
      </c>
      <c r="F71" s="331">
        <f>SUM(F72)</f>
        <v>0</v>
      </c>
      <c r="G71" s="403">
        <f t="shared" si="1"/>
        <v>0</v>
      </c>
      <c r="H71" s="11"/>
      <c r="I71" s="525"/>
    </row>
    <row r="72" spans="1:9" s="425" customFormat="1" ht="25.5" customHeight="1">
      <c r="A72" s="338"/>
      <c r="B72" s="338"/>
      <c r="C72" s="338">
        <v>4210</v>
      </c>
      <c r="D72" s="331" t="s">
        <v>211</v>
      </c>
      <c r="E72" s="331">
        <v>600</v>
      </c>
      <c r="F72" s="331">
        <v>0</v>
      </c>
      <c r="G72" s="403">
        <f t="shared" si="1"/>
        <v>0</v>
      </c>
      <c r="H72" s="11"/>
      <c r="I72" s="525"/>
    </row>
    <row r="73" spans="1:9" s="425" customFormat="1" ht="25.5" customHeight="1">
      <c r="A73" s="338">
        <v>754</v>
      </c>
      <c r="B73" s="338"/>
      <c r="C73" s="338"/>
      <c r="D73" s="331" t="s">
        <v>200</v>
      </c>
      <c r="E73" s="424">
        <f>SUM(E74)</f>
        <v>1000</v>
      </c>
      <c r="F73" s="424">
        <f>SUM(F74)</f>
        <v>0</v>
      </c>
      <c r="G73" s="403">
        <f t="shared" si="1"/>
        <v>0</v>
      </c>
      <c r="H73" s="11"/>
      <c r="I73" s="525"/>
    </row>
    <row r="74" spans="1:9" s="425" customFormat="1" ht="25.5" customHeight="1">
      <c r="A74" s="338"/>
      <c r="B74" s="338">
        <v>75414</v>
      </c>
      <c r="C74" s="338"/>
      <c r="D74" s="331" t="s">
        <v>201</v>
      </c>
      <c r="E74" s="424">
        <f>SUM(E75)</f>
        <v>1000</v>
      </c>
      <c r="F74" s="424">
        <f>SUM(F75)</f>
        <v>0</v>
      </c>
      <c r="G74" s="403">
        <f t="shared" si="1"/>
        <v>0</v>
      </c>
      <c r="H74" s="11"/>
      <c r="I74" s="525"/>
    </row>
    <row r="75" spans="1:9" s="425" customFormat="1" ht="25.5" customHeight="1">
      <c r="A75" s="338"/>
      <c r="B75" s="338"/>
      <c r="C75" s="338">
        <v>4210</v>
      </c>
      <c r="D75" s="331" t="s">
        <v>211</v>
      </c>
      <c r="E75" s="424">
        <v>1000</v>
      </c>
      <c r="F75" s="424">
        <v>0</v>
      </c>
      <c r="G75" s="403">
        <f t="shared" si="1"/>
        <v>0</v>
      </c>
      <c r="H75" s="11"/>
      <c r="I75" s="525"/>
    </row>
    <row r="76" spans="1:9" s="425" customFormat="1" ht="25.5" customHeight="1">
      <c r="A76" s="338">
        <v>852</v>
      </c>
      <c r="B76" s="338"/>
      <c r="C76" s="338"/>
      <c r="D76" s="331" t="s">
        <v>176</v>
      </c>
      <c r="E76" s="424">
        <f>SUM(E77,E82,E84,E86,E89,E91)</f>
        <v>10091414</v>
      </c>
      <c r="F76" s="424">
        <f>SUM(F77,F82,F84,F86,F89,F91)</f>
        <v>5315771.37</v>
      </c>
      <c r="G76" s="403">
        <f t="shared" si="1"/>
        <v>52.67617967115411</v>
      </c>
      <c r="H76" s="11"/>
      <c r="I76" s="525"/>
    </row>
    <row r="77" spans="1:9" s="425" customFormat="1" ht="36.75" customHeight="1">
      <c r="A77" s="338"/>
      <c r="B77" s="338">
        <v>85212</v>
      </c>
      <c r="C77" s="338"/>
      <c r="D77" s="331" t="s">
        <v>202</v>
      </c>
      <c r="E77" s="424">
        <f>SUM(E78:E81)</f>
        <v>9671000</v>
      </c>
      <c r="F77" s="424">
        <f>SUM(F78:F81)</f>
        <v>5064790.23</v>
      </c>
      <c r="G77" s="403">
        <f t="shared" si="1"/>
        <v>52.370905077034436</v>
      </c>
      <c r="H77" s="11"/>
      <c r="I77" s="525"/>
    </row>
    <row r="78" spans="1:9" s="425" customFormat="1" ht="25.5" customHeight="1">
      <c r="A78" s="338"/>
      <c r="B78" s="338"/>
      <c r="C78" s="338">
        <v>3110</v>
      </c>
      <c r="D78" s="331" t="s">
        <v>215</v>
      </c>
      <c r="E78" s="424">
        <v>9163870</v>
      </c>
      <c r="F78" s="424">
        <v>4768008.07</v>
      </c>
      <c r="G78" s="403">
        <f t="shared" si="1"/>
        <v>52.03050752575059</v>
      </c>
      <c r="H78" s="11"/>
      <c r="I78" s="525"/>
    </row>
    <row r="79" spans="1:9" s="425" customFormat="1" ht="25.5" customHeight="1">
      <c r="A79" s="338"/>
      <c r="B79" s="338"/>
      <c r="C79" s="338">
        <v>4010</v>
      </c>
      <c r="D79" s="331" t="s">
        <v>207</v>
      </c>
      <c r="E79" s="424">
        <v>290130</v>
      </c>
      <c r="F79" s="424">
        <v>149087.23</v>
      </c>
      <c r="G79" s="403">
        <f t="shared" si="1"/>
        <v>51.38635439285838</v>
      </c>
      <c r="H79" s="11"/>
      <c r="I79" s="525"/>
    </row>
    <row r="80" spans="1:9" s="425" customFormat="1" ht="25.5" customHeight="1">
      <c r="A80" s="338"/>
      <c r="B80" s="338"/>
      <c r="C80" s="338">
        <v>4110</v>
      </c>
      <c r="D80" s="331" t="s">
        <v>209</v>
      </c>
      <c r="E80" s="424">
        <v>200000</v>
      </c>
      <c r="F80" s="424">
        <v>139132.39</v>
      </c>
      <c r="G80" s="403">
        <f t="shared" si="1"/>
        <v>69.56619500000001</v>
      </c>
      <c r="H80" s="11"/>
      <c r="I80" s="525"/>
    </row>
    <row r="81" spans="1:9" s="425" customFormat="1" ht="25.5" customHeight="1">
      <c r="A81" s="338"/>
      <c r="B81" s="338"/>
      <c r="C81" s="338">
        <v>4580</v>
      </c>
      <c r="D81" s="331" t="s">
        <v>241</v>
      </c>
      <c r="E81" s="424">
        <v>17000</v>
      </c>
      <c r="F81" s="424">
        <v>8562.54</v>
      </c>
      <c r="G81" s="403">
        <f t="shared" si="1"/>
        <v>50.36788235294119</v>
      </c>
      <c r="H81" s="11"/>
      <c r="I81" s="525"/>
    </row>
    <row r="82" spans="1:9" s="425" customFormat="1" ht="48.75" customHeight="1">
      <c r="A82" s="338"/>
      <c r="B82" s="338">
        <v>85213</v>
      </c>
      <c r="C82" s="338"/>
      <c r="D82" s="331" t="s">
        <v>203</v>
      </c>
      <c r="E82" s="424">
        <f>SUM(E83)</f>
        <v>61900</v>
      </c>
      <c r="F82" s="424">
        <f>SUM(F83)</f>
        <v>25986.72</v>
      </c>
      <c r="G82" s="403">
        <f t="shared" si="1"/>
        <v>41.981777059773826</v>
      </c>
      <c r="H82" s="11"/>
      <c r="I82" s="525"/>
    </row>
    <row r="83" spans="1:9" s="425" customFormat="1" ht="25.5" customHeight="1">
      <c r="A83" s="338"/>
      <c r="B83" s="338"/>
      <c r="C83" s="338">
        <v>4130</v>
      </c>
      <c r="D83" s="331" t="s">
        <v>216</v>
      </c>
      <c r="E83" s="424">
        <v>61900</v>
      </c>
      <c r="F83" s="424">
        <v>25986.72</v>
      </c>
      <c r="G83" s="403">
        <f t="shared" si="1"/>
        <v>41.981777059773826</v>
      </c>
      <c r="H83" s="11"/>
      <c r="I83" s="525"/>
    </row>
    <row r="84" spans="1:9" s="425" customFormat="1" ht="25.5" customHeight="1">
      <c r="A84" s="338"/>
      <c r="B84" s="338">
        <v>85215</v>
      </c>
      <c r="C84" s="338"/>
      <c r="D84" s="331" t="s">
        <v>348</v>
      </c>
      <c r="E84" s="424">
        <f>SUM(E85)</f>
        <v>29821</v>
      </c>
      <c r="F84" s="424">
        <f>SUM(F85)</f>
        <v>5151.52</v>
      </c>
      <c r="G84" s="403">
        <f t="shared" si="1"/>
        <v>17.274806344522318</v>
      </c>
      <c r="H84" s="11"/>
      <c r="I84" s="525"/>
    </row>
    <row r="85" spans="1:9" s="425" customFormat="1" ht="25.5" customHeight="1">
      <c r="A85" s="338"/>
      <c r="B85" s="338"/>
      <c r="C85" s="338">
        <v>3110</v>
      </c>
      <c r="D85" s="331" t="s">
        <v>215</v>
      </c>
      <c r="E85" s="424">
        <v>29821</v>
      </c>
      <c r="F85" s="424">
        <v>5151.52</v>
      </c>
      <c r="G85" s="403">
        <f t="shared" si="1"/>
        <v>17.274806344522318</v>
      </c>
      <c r="H85" s="11"/>
      <c r="I85" s="525"/>
    </row>
    <row r="86" spans="1:9" s="425" customFormat="1" ht="25.5" customHeight="1">
      <c r="A86" s="338"/>
      <c r="B86" s="338">
        <v>85219</v>
      </c>
      <c r="C86" s="338"/>
      <c r="D86" s="331" t="s">
        <v>219</v>
      </c>
      <c r="E86" s="424">
        <f>SUM(E87:E88)</f>
        <v>19854</v>
      </c>
      <c r="F86" s="424">
        <f>SUM(F87:F88)</f>
        <v>19447.4</v>
      </c>
      <c r="G86" s="403">
        <f t="shared" si="1"/>
        <v>97.95204996474263</v>
      </c>
      <c r="H86" s="11"/>
      <c r="I86" s="525"/>
    </row>
    <row r="87" spans="1:9" s="425" customFormat="1" ht="25.5" customHeight="1">
      <c r="A87" s="338"/>
      <c r="B87" s="338"/>
      <c r="C87" s="338">
        <v>3110</v>
      </c>
      <c r="D87" s="331" t="s">
        <v>215</v>
      </c>
      <c r="E87" s="424">
        <v>19556</v>
      </c>
      <c r="F87" s="424">
        <v>19160</v>
      </c>
      <c r="G87" s="403">
        <f t="shared" si="1"/>
        <v>97.97504602168132</v>
      </c>
      <c r="H87" s="11"/>
      <c r="I87" s="525"/>
    </row>
    <row r="88" spans="1:9" s="425" customFormat="1" ht="25.5" customHeight="1">
      <c r="A88" s="338"/>
      <c r="B88" s="338"/>
      <c r="C88" s="338">
        <v>4210</v>
      </c>
      <c r="D88" s="331" t="s">
        <v>211</v>
      </c>
      <c r="E88" s="339">
        <v>298</v>
      </c>
      <c r="F88" s="339">
        <v>287.4</v>
      </c>
      <c r="G88" s="403">
        <f t="shared" si="1"/>
        <v>96.44295302013423</v>
      </c>
      <c r="H88" s="11"/>
      <c r="I88" s="525"/>
    </row>
    <row r="89" spans="1:9" s="425" customFormat="1" ht="25.5" customHeight="1">
      <c r="A89" s="338"/>
      <c r="B89" s="338">
        <v>85228</v>
      </c>
      <c r="C89" s="338"/>
      <c r="D89" s="331" t="s">
        <v>204</v>
      </c>
      <c r="E89" s="424">
        <f>SUM(E90)</f>
        <v>68000</v>
      </c>
      <c r="F89" s="424">
        <f>SUM(F90)</f>
        <v>42605.5</v>
      </c>
      <c r="G89" s="403">
        <f t="shared" si="1"/>
        <v>62.65514705882354</v>
      </c>
      <c r="H89" s="11"/>
      <c r="I89" s="525"/>
    </row>
    <row r="90" spans="1:9" s="425" customFormat="1" ht="25.5" customHeight="1">
      <c r="A90" s="338"/>
      <c r="B90" s="338"/>
      <c r="C90" s="338">
        <v>4300</v>
      </c>
      <c r="D90" s="331" t="s">
        <v>214</v>
      </c>
      <c r="E90" s="424">
        <v>68000</v>
      </c>
      <c r="F90" s="424">
        <v>42605.5</v>
      </c>
      <c r="G90" s="403">
        <f t="shared" si="1"/>
        <v>62.65514705882354</v>
      </c>
      <c r="H90" s="11"/>
      <c r="I90" s="525"/>
    </row>
    <row r="91" spans="1:9" s="425" customFormat="1" ht="25.5" customHeight="1">
      <c r="A91" s="338"/>
      <c r="B91" s="338">
        <v>85295</v>
      </c>
      <c r="C91" s="338"/>
      <c r="D91" s="331" t="s">
        <v>194</v>
      </c>
      <c r="E91" s="424">
        <f>SUM(E92:E97)</f>
        <v>240839</v>
      </c>
      <c r="F91" s="424">
        <f>SUM(F92:F97)</f>
        <v>157790</v>
      </c>
      <c r="G91" s="403">
        <f t="shared" si="1"/>
        <v>65.51679752863947</v>
      </c>
      <c r="H91" s="11"/>
      <c r="I91" s="525"/>
    </row>
    <row r="92" spans="1:9" s="425" customFormat="1" ht="25.5" customHeight="1">
      <c r="A92" s="338"/>
      <c r="B92" s="338"/>
      <c r="C92" s="338">
        <v>3110</v>
      </c>
      <c r="D92" s="331" t="s">
        <v>215</v>
      </c>
      <c r="E92" s="424">
        <v>225198</v>
      </c>
      <c r="F92" s="424">
        <v>153200</v>
      </c>
      <c r="G92" s="403">
        <f t="shared" si="1"/>
        <v>68.02902334834235</v>
      </c>
      <c r="H92" s="11"/>
      <c r="I92" s="525"/>
    </row>
    <row r="93" spans="1:9" s="425" customFormat="1" ht="25.5" customHeight="1">
      <c r="A93" s="338"/>
      <c r="B93" s="338"/>
      <c r="C93" s="338">
        <v>4010</v>
      </c>
      <c r="D93" s="331" t="s">
        <v>207</v>
      </c>
      <c r="E93" s="424">
        <v>5000</v>
      </c>
      <c r="F93" s="424">
        <v>0</v>
      </c>
      <c r="G93" s="403">
        <f t="shared" si="1"/>
        <v>0</v>
      </c>
      <c r="H93" s="11"/>
      <c r="I93" s="525"/>
    </row>
    <row r="94" spans="1:9" s="425" customFormat="1" ht="25.5" customHeight="1">
      <c r="A94" s="338"/>
      <c r="B94" s="338"/>
      <c r="C94" s="338">
        <v>4210</v>
      </c>
      <c r="D94" s="331" t="s">
        <v>211</v>
      </c>
      <c r="E94" s="424">
        <v>3027</v>
      </c>
      <c r="F94" s="424">
        <v>0</v>
      </c>
      <c r="G94" s="403">
        <f t="shared" si="1"/>
        <v>0</v>
      </c>
      <c r="H94" s="11"/>
      <c r="I94" s="525"/>
    </row>
    <row r="95" spans="1:9" s="425" customFormat="1" ht="25.5" customHeight="1">
      <c r="A95" s="338"/>
      <c r="B95" s="338"/>
      <c r="C95" s="338">
        <v>4300</v>
      </c>
      <c r="D95" s="331" t="s">
        <v>214</v>
      </c>
      <c r="E95" s="424">
        <v>6964</v>
      </c>
      <c r="F95" s="424">
        <v>4590</v>
      </c>
      <c r="G95" s="403">
        <f t="shared" si="1"/>
        <v>65.91039632395174</v>
      </c>
      <c r="H95" s="11"/>
      <c r="I95" s="525"/>
    </row>
    <row r="96" spans="1:9" s="425" customFormat="1" ht="25.5" customHeight="1">
      <c r="A96" s="338"/>
      <c r="B96" s="338"/>
      <c r="C96" s="338">
        <v>4410</v>
      </c>
      <c r="D96" s="331" t="s">
        <v>550</v>
      </c>
      <c r="E96" s="424">
        <v>50</v>
      </c>
      <c r="F96" s="424">
        <v>0</v>
      </c>
      <c r="G96" s="403">
        <f t="shared" si="1"/>
        <v>0</v>
      </c>
      <c r="H96" s="11"/>
      <c r="I96" s="525"/>
    </row>
    <row r="97" spans="1:9" s="425" customFormat="1" ht="25.5" customHeight="1">
      <c r="A97" s="338"/>
      <c r="B97" s="338"/>
      <c r="C97" s="338">
        <v>4700</v>
      </c>
      <c r="D97" s="331" t="s">
        <v>551</v>
      </c>
      <c r="E97" s="424">
        <v>600</v>
      </c>
      <c r="F97" s="424">
        <v>0</v>
      </c>
      <c r="G97" s="403">
        <f t="shared" si="1"/>
        <v>0</v>
      </c>
      <c r="H97" s="11"/>
      <c r="I97" s="525"/>
    </row>
    <row r="98" spans="1:9" s="443" customFormat="1" ht="25.5" customHeight="1">
      <c r="A98" s="441"/>
      <c r="B98" s="441"/>
      <c r="C98" s="441"/>
      <c r="D98" s="412" t="s">
        <v>205</v>
      </c>
      <c r="E98" s="432">
        <f>SUM(E76,E73,E70,E55,E45,E41)</f>
        <v>10541708.5</v>
      </c>
      <c r="F98" s="432">
        <f>SUM(F76,F73,F70,F55,F45,F41)</f>
        <v>5591929.87</v>
      </c>
      <c r="G98" s="404">
        <f>F98/E98*100</f>
        <v>53.04576454566165</v>
      </c>
      <c r="H98" s="442"/>
      <c r="I98" s="526"/>
    </row>
    <row r="99" spans="1:8" ht="15">
      <c r="A99" s="397"/>
      <c r="B99" s="397"/>
      <c r="C99" s="397"/>
      <c r="D99" s="18"/>
      <c r="E99" s="18"/>
      <c r="F99" s="18"/>
      <c r="G99" s="419"/>
      <c r="H99" s="18"/>
    </row>
    <row r="100" spans="1:8" ht="15">
      <c r="A100" s="397"/>
      <c r="B100" s="397"/>
      <c r="C100" s="397"/>
      <c r="D100" s="18"/>
      <c r="E100" s="18"/>
      <c r="F100" s="18"/>
      <c r="G100" s="18"/>
      <c r="H100" s="18"/>
    </row>
    <row r="101" spans="1:8" ht="15">
      <c r="A101" s="397"/>
      <c r="B101" s="397"/>
      <c r="C101" s="397"/>
      <c r="D101" s="18"/>
      <c r="E101" s="18"/>
      <c r="F101" s="18"/>
      <c r="G101" s="18"/>
      <c r="H101" s="18"/>
    </row>
    <row r="102" spans="1:8" ht="15">
      <c r="A102" s="397"/>
      <c r="B102" s="397"/>
      <c r="C102" s="397"/>
      <c r="D102" s="18"/>
      <c r="E102" s="18"/>
      <c r="F102" s="18"/>
      <c r="G102" s="18"/>
      <c r="H102" s="18"/>
    </row>
    <row r="103" spans="1:8" ht="15">
      <c r="A103" s="397"/>
      <c r="B103" s="397"/>
      <c r="C103" s="397"/>
      <c r="D103" s="18"/>
      <c r="E103" s="18"/>
      <c r="F103" s="18"/>
      <c r="G103" s="18"/>
      <c r="H103" s="18"/>
    </row>
    <row r="104" spans="1:8" ht="15">
      <c r="A104" s="397"/>
      <c r="B104" s="397"/>
      <c r="C104" s="397"/>
      <c r="D104" s="18"/>
      <c r="E104" s="18"/>
      <c r="F104" s="18"/>
      <c r="G104" s="18"/>
      <c r="H104" s="18"/>
    </row>
    <row r="105" spans="1:8" ht="15">
      <c r="A105" s="397"/>
      <c r="B105" s="397"/>
      <c r="C105" s="397"/>
      <c r="D105" s="18"/>
      <c r="E105" s="18"/>
      <c r="F105" s="18"/>
      <c r="G105" s="18"/>
      <c r="H105" s="18"/>
    </row>
    <row r="106" spans="1:8" ht="15">
      <c r="A106" s="397"/>
      <c r="B106" s="397"/>
      <c r="C106" s="397"/>
      <c r="D106" s="18"/>
      <c r="E106" s="18"/>
      <c r="F106" s="18"/>
      <c r="G106" s="18"/>
      <c r="H106" s="18"/>
    </row>
    <row r="107" spans="1:8" ht="15">
      <c r="A107" s="397"/>
      <c r="B107" s="397"/>
      <c r="C107" s="397"/>
      <c r="D107" s="18"/>
      <c r="E107" s="18"/>
      <c r="F107" s="18"/>
      <c r="G107" s="18"/>
      <c r="H107" s="18"/>
    </row>
    <row r="108" spans="1:8" ht="15">
      <c r="A108" s="397"/>
      <c r="B108" s="397"/>
      <c r="C108" s="397"/>
      <c r="D108" s="18"/>
      <c r="E108" s="18"/>
      <c r="F108" s="18"/>
      <c r="G108" s="18"/>
      <c r="H108" s="18"/>
    </row>
    <row r="109" spans="1:8" ht="15">
      <c r="A109" s="397"/>
      <c r="B109" s="397"/>
      <c r="C109" s="397"/>
      <c r="D109" s="18"/>
      <c r="E109" s="18"/>
      <c r="F109" s="18"/>
      <c r="G109" s="18"/>
      <c r="H109" s="18"/>
    </row>
    <row r="110" spans="1:8" ht="15">
      <c r="A110" s="397"/>
      <c r="B110" s="397"/>
      <c r="C110" s="397"/>
      <c r="D110" s="18"/>
      <c r="E110" s="18"/>
      <c r="F110" s="18"/>
      <c r="G110" s="18"/>
      <c r="H110" s="18"/>
    </row>
    <row r="111" spans="1:8" ht="15">
      <c r="A111" s="397"/>
      <c r="B111" s="397"/>
      <c r="C111" s="397"/>
      <c r="D111" s="18"/>
      <c r="E111" s="18"/>
      <c r="F111" s="18"/>
      <c r="G111" s="18"/>
      <c r="H111" s="18"/>
    </row>
    <row r="112" spans="1:8" ht="15">
      <c r="A112" s="397"/>
      <c r="B112" s="397"/>
      <c r="C112" s="397"/>
      <c r="D112" s="18"/>
      <c r="E112" s="18"/>
      <c r="F112" s="18"/>
      <c r="G112" s="18"/>
      <c r="H112" s="18"/>
    </row>
    <row r="113" spans="1:8" ht="15">
      <c r="A113" s="397"/>
      <c r="B113" s="397"/>
      <c r="C113" s="397"/>
      <c r="D113" s="18"/>
      <c r="E113" s="18"/>
      <c r="F113" s="18"/>
      <c r="G113" s="18"/>
      <c r="H113" s="18"/>
    </row>
    <row r="114" spans="1:8" ht="15">
      <c r="A114" s="397"/>
      <c r="B114" s="397"/>
      <c r="C114" s="397"/>
      <c r="D114" s="18"/>
      <c r="E114" s="18"/>
      <c r="F114" s="18"/>
      <c r="G114" s="18"/>
      <c r="H114" s="18"/>
    </row>
    <row r="115" spans="1:8" ht="15">
      <c r="A115" s="397"/>
      <c r="B115" s="397"/>
      <c r="C115" s="397"/>
      <c r="D115" s="18"/>
      <c r="E115" s="18"/>
      <c r="F115" s="18"/>
      <c r="G115" s="18"/>
      <c r="H115" s="18"/>
    </row>
    <row r="116" spans="1:8" ht="15">
      <c r="A116" s="397"/>
      <c r="B116" s="397"/>
      <c r="C116" s="397"/>
      <c r="D116" s="18"/>
      <c r="E116" s="18"/>
      <c r="F116" s="18"/>
      <c r="G116" s="18"/>
      <c r="H116" s="18"/>
    </row>
    <row r="117" spans="1:8" ht="15">
      <c r="A117" s="397"/>
      <c r="B117" s="397"/>
      <c r="C117" s="397"/>
      <c r="D117" s="18"/>
      <c r="E117" s="18"/>
      <c r="F117" s="18"/>
      <c r="G117" s="18"/>
      <c r="H117" s="18"/>
    </row>
    <row r="118" spans="1:8" ht="15">
      <c r="A118" s="397"/>
      <c r="B118" s="397"/>
      <c r="C118" s="397"/>
      <c r="D118" s="18"/>
      <c r="E118" s="18"/>
      <c r="F118" s="18"/>
      <c r="G118" s="18"/>
      <c r="H118" s="18"/>
    </row>
    <row r="119" spans="1:8" ht="15">
      <c r="A119" s="397"/>
      <c r="B119" s="397"/>
      <c r="C119" s="397"/>
      <c r="D119" s="18"/>
      <c r="E119" s="18"/>
      <c r="F119" s="18"/>
      <c r="G119" s="18"/>
      <c r="H119" s="18"/>
    </row>
    <row r="120" spans="1:8" ht="15">
      <c r="A120" s="397"/>
      <c r="B120" s="397"/>
      <c r="C120" s="397"/>
      <c r="D120" s="18"/>
      <c r="E120" s="18"/>
      <c r="F120" s="18"/>
      <c r="G120" s="18"/>
      <c r="H120" s="18"/>
    </row>
    <row r="121" spans="1:8" ht="15">
      <c r="A121" s="397"/>
      <c r="B121" s="397"/>
      <c r="C121" s="397"/>
      <c r="D121" s="18"/>
      <c r="E121" s="18"/>
      <c r="F121" s="18"/>
      <c r="G121" s="18"/>
      <c r="H121" s="18"/>
    </row>
    <row r="122" spans="1:8" ht="15">
      <c r="A122" s="397"/>
      <c r="B122" s="397"/>
      <c r="C122" s="397"/>
      <c r="D122" s="18"/>
      <c r="E122" s="18"/>
      <c r="F122" s="18"/>
      <c r="G122" s="18"/>
      <c r="H122" s="18"/>
    </row>
    <row r="123" spans="1:8" ht="15">
      <c r="A123" s="397"/>
      <c r="B123" s="397"/>
      <c r="C123" s="397"/>
      <c r="D123" s="18"/>
      <c r="E123" s="18"/>
      <c r="F123" s="18"/>
      <c r="G123" s="18"/>
      <c r="H123" s="18"/>
    </row>
    <row r="124" spans="1:8" ht="15">
      <c r="A124" s="397"/>
      <c r="B124" s="397"/>
      <c r="C124" s="397"/>
      <c r="D124" s="18"/>
      <c r="E124" s="18"/>
      <c r="F124" s="18"/>
      <c r="G124" s="18"/>
      <c r="H124" s="18"/>
    </row>
    <row r="125" spans="1:8" ht="15">
      <c r="A125" s="397"/>
      <c r="B125" s="397"/>
      <c r="C125" s="397"/>
      <c r="D125" s="18"/>
      <c r="E125" s="18"/>
      <c r="F125" s="18"/>
      <c r="G125" s="18"/>
      <c r="H125" s="18"/>
    </row>
    <row r="126" spans="1:8" ht="15">
      <c r="A126" s="397"/>
      <c r="B126" s="397"/>
      <c r="C126" s="397"/>
      <c r="D126" s="18"/>
      <c r="E126" s="18"/>
      <c r="F126" s="18"/>
      <c r="G126" s="18"/>
      <c r="H126" s="18"/>
    </row>
    <row r="127" spans="1:8" ht="15">
      <c r="A127" s="397"/>
      <c r="B127" s="397"/>
      <c r="C127" s="397"/>
      <c r="D127" s="18"/>
      <c r="E127" s="18"/>
      <c r="F127" s="18"/>
      <c r="G127" s="18"/>
      <c r="H127" s="18"/>
    </row>
    <row r="128" spans="1:8" ht="15">
      <c r="A128" s="397"/>
      <c r="B128" s="397"/>
      <c r="C128" s="397"/>
      <c r="D128" s="18"/>
      <c r="E128" s="18"/>
      <c r="F128" s="18"/>
      <c r="G128" s="18"/>
      <c r="H128" s="18"/>
    </row>
    <row r="129" spans="1:8" ht="15">
      <c r="A129" s="397"/>
      <c r="B129" s="397"/>
      <c r="C129" s="397"/>
      <c r="D129" s="18"/>
      <c r="E129" s="18"/>
      <c r="F129" s="18"/>
      <c r="G129" s="18"/>
      <c r="H129" s="18"/>
    </row>
    <row r="130" spans="1:8" ht="15">
      <c r="A130" s="397"/>
      <c r="B130" s="397"/>
      <c r="C130" s="397"/>
      <c r="D130" s="18"/>
      <c r="E130" s="18"/>
      <c r="F130" s="18"/>
      <c r="G130" s="18"/>
      <c r="H130" s="18"/>
    </row>
    <row r="131" spans="1:8" ht="15">
      <c r="A131" s="397"/>
      <c r="B131" s="397"/>
      <c r="C131" s="397"/>
      <c r="D131" s="18"/>
      <c r="E131" s="18"/>
      <c r="F131" s="18"/>
      <c r="G131" s="18"/>
      <c r="H131" s="18"/>
    </row>
    <row r="132" spans="1:8" ht="15">
      <c r="A132" s="397"/>
      <c r="B132" s="397"/>
      <c r="C132" s="397"/>
      <c r="D132" s="18"/>
      <c r="E132" s="18"/>
      <c r="F132" s="18"/>
      <c r="G132" s="18"/>
      <c r="H132" s="18"/>
    </row>
    <row r="133" spans="1:8" ht="15">
      <c r="A133" s="397"/>
      <c r="B133" s="397"/>
      <c r="C133" s="397"/>
      <c r="D133" s="18"/>
      <c r="E133" s="18"/>
      <c r="F133" s="18"/>
      <c r="G133" s="18"/>
      <c r="H133" s="18"/>
    </row>
    <row r="134" spans="1:8" ht="15">
      <c r="A134" s="397"/>
      <c r="B134" s="397"/>
      <c r="C134" s="397"/>
      <c r="D134" s="18"/>
      <c r="E134" s="18"/>
      <c r="F134" s="18"/>
      <c r="G134" s="18"/>
      <c r="H134" s="18"/>
    </row>
    <row r="135" spans="1:8" ht="15">
      <c r="A135" s="397"/>
      <c r="B135" s="397"/>
      <c r="C135" s="397"/>
      <c r="D135" s="18"/>
      <c r="E135" s="18"/>
      <c r="F135" s="18"/>
      <c r="G135" s="18"/>
      <c r="H135" s="18"/>
    </row>
    <row r="136" spans="1:8" ht="15">
      <c r="A136" s="397"/>
      <c r="B136" s="397"/>
      <c r="C136" s="397"/>
      <c r="D136" s="18"/>
      <c r="E136" s="18"/>
      <c r="F136" s="18"/>
      <c r="G136" s="18"/>
      <c r="H136" s="18"/>
    </row>
    <row r="137" spans="1:8" ht="15">
      <c r="A137" s="397"/>
      <c r="B137" s="397"/>
      <c r="C137" s="397"/>
      <c r="D137" s="18"/>
      <c r="E137" s="18"/>
      <c r="F137" s="18"/>
      <c r="G137" s="18"/>
      <c r="H137" s="18"/>
    </row>
    <row r="138" spans="1:8" ht="15">
      <c r="A138" s="397"/>
      <c r="B138" s="397"/>
      <c r="C138" s="397"/>
      <c r="D138" s="18"/>
      <c r="E138" s="18"/>
      <c r="F138" s="18"/>
      <c r="G138" s="18"/>
      <c r="H138" s="18"/>
    </row>
    <row r="139" spans="1:8" ht="15">
      <c r="A139" s="397"/>
      <c r="B139" s="397"/>
      <c r="C139" s="397"/>
      <c r="D139" s="18"/>
      <c r="E139" s="18"/>
      <c r="F139" s="18"/>
      <c r="G139" s="18"/>
      <c r="H139" s="18"/>
    </row>
    <row r="140" spans="1:8" ht="15">
      <c r="A140" s="397"/>
      <c r="B140" s="397"/>
      <c r="C140" s="397"/>
      <c r="D140" s="18"/>
      <c r="E140" s="18"/>
      <c r="F140" s="18"/>
      <c r="G140" s="18"/>
      <c r="H140" s="18"/>
    </row>
    <row r="141" spans="1:8" ht="15">
      <c r="A141" s="397"/>
      <c r="B141" s="397"/>
      <c r="C141" s="397"/>
      <c r="D141" s="18"/>
      <c r="E141" s="18"/>
      <c r="F141" s="18"/>
      <c r="G141" s="18"/>
      <c r="H141" s="18"/>
    </row>
    <row r="142" spans="1:8" ht="15">
      <c r="A142" s="397"/>
      <c r="B142" s="397"/>
      <c r="C142" s="397"/>
      <c r="D142" s="18"/>
      <c r="E142" s="18"/>
      <c r="F142" s="18"/>
      <c r="G142" s="18"/>
      <c r="H142" s="18"/>
    </row>
  </sheetData>
  <printOptions/>
  <pageMargins left="0.75" right="0.75" top="1" bottom="1" header="0.5" footer="0.5"/>
  <pageSetup firstPageNumber="128" useFirstPageNumber="1"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E24" sqref="E24"/>
    </sheetView>
  </sheetViews>
  <sheetFormatPr defaultColWidth="9.140625" defaultRowHeight="12.75"/>
  <cols>
    <col min="1" max="1" width="6.140625" style="103" customWidth="1"/>
    <col min="2" max="2" width="8.8515625" style="103" customWidth="1"/>
    <col min="3" max="3" width="34.8515625" style="103" customWidth="1"/>
    <col min="4" max="4" width="19.140625" style="103" customWidth="1"/>
    <col min="5" max="5" width="16.8515625" style="103" customWidth="1"/>
    <col min="6" max="6" width="13.8515625" style="103" customWidth="1"/>
    <col min="7" max="7" width="12.140625" style="103" customWidth="1"/>
    <col min="8" max="16384" width="9.00390625" style="103" customWidth="1"/>
  </cols>
  <sheetData>
    <row r="1" spans="1:6" s="86" customFormat="1" ht="18">
      <c r="A1" s="85" t="s">
        <v>142</v>
      </c>
      <c r="C1" s="239"/>
      <c r="D1" s="239"/>
      <c r="E1" s="239"/>
      <c r="F1" s="239"/>
    </row>
    <row r="2" spans="2:6" s="173" customFormat="1" ht="18">
      <c r="B2" s="85"/>
      <c r="C2" s="85" t="s">
        <v>220</v>
      </c>
      <c r="D2" s="85"/>
      <c r="E2" s="85"/>
      <c r="F2" s="85"/>
    </row>
    <row r="3" ht="18">
      <c r="F3" s="87" t="s">
        <v>113</v>
      </c>
    </row>
    <row r="4" spans="1:7" ht="22.5" customHeight="1">
      <c r="A4" s="240"/>
      <c r="B4" s="241"/>
      <c r="C4" s="241"/>
      <c r="D4" s="242" t="s">
        <v>114</v>
      </c>
      <c r="E4" s="241"/>
      <c r="F4" s="241"/>
      <c r="G4" s="243"/>
    </row>
    <row r="5" spans="1:7" ht="11.25">
      <c r="A5" s="244" t="s">
        <v>0</v>
      </c>
      <c r="B5" s="244" t="s">
        <v>60</v>
      </c>
      <c r="C5" s="244" t="s">
        <v>1</v>
      </c>
      <c r="D5" s="245" t="s">
        <v>112</v>
      </c>
      <c r="E5" s="246"/>
      <c r="F5" s="245" t="s">
        <v>3</v>
      </c>
      <c r="G5" s="246"/>
    </row>
    <row r="6" spans="1:7" ht="12.75">
      <c r="A6" s="259"/>
      <c r="B6" s="259"/>
      <c r="C6" s="259"/>
      <c r="D6" s="260" t="s">
        <v>74</v>
      </c>
      <c r="E6" s="261" t="s">
        <v>80</v>
      </c>
      <c r="F6" s="260" t="s">
        <v>74</v>
      </c>
      <c r="G6" s="262" t="s">
        <v>115</v>
      </c>
    </row>
    <row r="7" spans="1:7" ht="12.75">
      <c r="A7" s="263"/>
      <c r="B7" s="263"/>
      <c r="C7" s="263"/>
      <c r="D7" s="264"/>
      <c r="E7" s="264" t="s">
        <v>116</v>
      </c>
      <c r="F7" s="264"/>
      <c r="G7" s="265" t="s">
        <v>116</v>
      </c>
    </row>
    <row r="8" spans="1:7" ht="12.75">
      <c r="A8" s="266">
        <v>700</v>
      </c>
      <c r="B8" s="266"/>
      <c r="C8" s="267" t="s">
        <v>6</v>
      </c>
      <c r="D8" s="268"/>
      <c r="E8" s="268"/>
      <c r="F8" s="268"/>
      <c r="G8" s="269"/>
    </row>
    <row r="9" spans="1:7" ht="32.25" customHeight="1">
      <c r="A9" s="270"/>
      <c r="B9" s="271">
        <v>70001</v>
      </c>
      <c r="C9" s="272" t="s">
        <v>7</v>
      </c>
      <c r="D9" s="273">
        <v>17234763</v>
      </c>
      <c r="E9" s="273">
        <v>1100000</v>
      </c>
      <c r="F9" s="273">
        <v>8642625.64</v>
      </c>
      <c r="G9" s="274">
        <v>800000</v>
      </c>
    </row>
    <row r="10" spans="1:7" ht="17.25" customHeight="1">
      <c r="A10" s="275" t="s">
        <v>117</v>
      </c>
      <c r="B10" s="276"/>
      <c r="C10" s="269"/>
      <c r="D10" s="277">
        <v>403142</v>
      </c>
      <c r="E10" s="277"/>
      <c r="F10" s="277">
        <v>401598.37</v>
      </c>
      <c r="G10" s="278"/>
    </row>
    <row r="11" spans="1:7" ht="15" customHeight="1">
      <c r="A11" s="279" t="s">
        <v>118</v>
      </c>
      <c r="B11" s="280"/>
      <c r="C11" s="281"/>
      <c r="D11" s="282"/>
      <c r="E11" s="282"/>
      <c r="F11" s="283"/>
      <c r="G11" s="284"/>
    </row>
    <row r="12" spans="1:7" ht="12.75">
      <c r="A12" s="285"/>
      <c r="B12" s="286"/>
      <c r="C12" s="269"/>
      <c r="D12" s="277"/>
      <c r="E12" s="277"/>
      <c r="F12" s="268"/>
      <c r="G12" s="278"/>
    </row>
    <row r="13" spans="1:7" ht="12.75">
      <c r="A13" s="287"/>
      <c r="B13" s="280" t="s">
        <v>119</v>
      </c>
      <c r="C13" s="281"/>
      <c r="D13" s="282">
        <f>SUM(D9:D10)</f>
        <v>17637905</v>
      </c>
      <c r="E13" s="282"/>
      <c r="F13" s="282">
        <f>SUM(F9:F10)</f>
        <v>9044224.01</v>
      </c>
      <c r="G13" s="284"/>
    </row>
    <row r="14" spans="1:7" ht="12.75">
      <c r="A14" s="279" t="s">
        <v>118</v>
      </c>
      <c r="B14" s="280"/>
      <c r="C14" s="281"/>
      <c r="D14" s="282"/>
      <c r="E14" s="282"/>
      <c r="F14" s="283"/>
      <c r="G14" s="284"/>
    </row>
    <row r="15" spans="1:8" s="253" customFormat="1" ht="11.25">
      <c r="A15" s="247"/>
      <c r="B15" s="247"/>
      <c r="C15" s="247"/>
      <c r="D15" s="248"/>
      <c r="E15" s="249"/>
      <c r="F15" s="250"/>
      <c r="G15" s="251"/>
      <c r="H15" s="252"/>
    </row>
    <row r="16" spans="1:5" s="256" customFormat="1" ht="18">
      <c r="A16" s="240"/>
      <c r="B16" s="241"/>
      <c r="C16" s="254" t="s">
        <v>143</v>
      </c>
      <c r="D16" s="255"/>
      <c r="E16" s="243"/>
    </row>
    <row r="17" spans="1:5" ht="12.75">
      <c r="A17" s="290" t="s">
        <v>0</v>
      </c>
      <c r="B17" s="290" t="s">
        <v>60</v>
      </c>
      <c r="C17" s="290" t="s">
        <v>1</v>
      </c>
      <c r="D17" s="289" t="s">
        <v>112</v>
      </c>
      <c r="E17" s="290" t="s">
        <v>3</v>
      </c>
    </row>
    <row r="18" spans="1:5" ht="12.75">
      <c r="A18" s="263"/>
      <c r="B18" s="263"/>
      <c r="C18" s="263"/>
      <c r="D18" s="264"/>
      <c r="E18" s="264"/>
    </row>
    <row r="19" spans="1:5" ht="12.75">
      <c r="A19" s="266">
        <v>700</v>
      </c>
      <c r="B19" s="266"/>
      <c r="C19" s="267" t="s">
        <v>6</v>
      </c>
      <c r="D19" s="268"/>
      <c r="E19" s="268"/>
    </row>
    <row r="20" spans="1:5" ht="12.75">
      <c r="A20" s="266"/>
      <c r="B20" s="266"/>
      <c r="C20" s="267"/>
      <c r="D20" s="291"/>
      <c r="E20" s="268"/>
    </row>
    <row r="21" spans="1:5" ht="18" customHeight="1">
      <c r="A21" s="270"/>
      <c r="B21" s="270">
        <v>70001</v>
      </c>
      <c r="C21" s="288" t="s">
        <v>7</v>
      </c>
      <c r="D21" s="282">
        <v>16790645</v>
      </c>
      <c r="E21" s="282">
        <v>8452908.43</v>
      </c>
    </row>
    <row r="22" spans="1:5" ht="20.25" customHeight="1">
      <c r="A22" s="272"/>
      <c r="B22" s="292"/>
      <c r="C22" s="272" t="s">
        <v>120</v>
      </c>
      <c r="D22" s="293">
        <v>450000</v>
      </c>
      <c r="E22" s="293">
        <v>211025</v>
      </c>
    </row>
    <row r="23" spans="1:5" ht="25.5" customHeight="1">
      <c r="A23" s="275" t="s">
        <v>121</v>
      </c>
      <c r="B23" s="276"/>
      <c r="C23" s="269"/>
      <c r="D23" s="277">
        <v>397260</v>
      </c>
      <c r="E23" s="277">
        <v>391748.23</v>
      </c>
    </row>
    <row r="24" spans="1:5" ht="20.25" customHeight="1">
      <c r="A24" s="279" t="s">
        <v>118</v>
      </c>
      <c r="B24" s="280"/>
      <c r="C24" s="281"/>
      <c r="D24" s="282"/>
      <c r="E24" s="283"/>
    </row>
    <row r="25" spans="1:5" ht="12.75">
      <c r="A25" s="285"/>
      <c r="B25" s="286"/>
      <c r="C25" s="269"/>
      <c r="D25" s="277"/>
      <c r="E25" s="268"/>
    </row>
    <row r="26" spans="1:5" ht="12.75">
      <c r="A26" s="287"/>
      <c r="B26" s="280" t="s">
        <v>119</v>
      </c>
      <c r="C26" s="281"/>
      <c r="D26" s="282">
        <f>SUM(D21:D23)</f>
        <v>17637905</v>
      </c>
      <c r="E26" s="282">
        <f>SUM(E21:E23)</f>
        <v>9055681.66</v>
      </c>
    </row>
    <row r="27" ht="11.25">
      <c r="D27" s="257"/>
    </row>
    <row r="28" ht="11.25">
      <c r="D28" s="257"/>
    </row>
    <row r="29" ht="11.25">
      <c r="D29" s="257"/>
    </row>
    <row r="30" ht="11.25">
      <c r="D30" s="257"/>
    </row>
    <row r="31" ht="11.25">
      <c r="D31" s="257"/>
    </row>
    <row r="32" ht="11.25">
      <c r="D32" s="258"/>
    </row>
    <row r="33" ht="11.25">
      <c r="D33" s="258"/>
    </row>
    <row r="34" ht="11.25">
      <c r="D34" s="258"/>
    </row>
    <row r="35" ht="11.25">
      <c r="D35" s="258"/>
    </row>
    <row r="36" ht="11.25">
      <c r="D36" s="258"/>
    </row>
    <row r="37" ht="11.25">
      <c r="D37" s="258"/>
    </row>
    <row r="38" ht="11.25">
      <c r="D38" s="258"/>
    </row>
    <row r="39" ht="11.25">
      <c r="D39" s="258"/>
    </row>
    <row r="40" ht="11.25">
      <c r="D40" s="258"/>
    </row>
    <row r="41" ht="11.25">
      <c r="D41" s="258"/>
    </row>
    <row r="42" ht="11.25">
      <c r="D42" s="258"/>
    </row>
    <row r="43" ht="11.25">
      <c r="D43" s="258"/>
    </row>
    <row r="44" ht="11.25">
      <c r="D44" s="258"/>
    </row>
    <row r="45" ht="11.25">
      <c r="D45" s="258"/>
    </row>
    <row r="46" ht="11.25">
      <c r="D46" s="258"/>
    </row>
    <row r="47" ht="11.25">
      <c r="D47" s="258"/>
    </row>
    <row r="48" ht="11.25">
      <c r="D48" s="258"/>
    </row>
    <row r="49" ht="11.25">
      <c r="D49" s="258"/>
    </row>
    <row r="50" ht="11.25">
      <c r="D50" s="258"/>
    </row>
    <row r="51" ht="11.25">
      <c r="D51" s="258"/>
    </row>
    <row r="52" ht="11.25">
      <c r="D52" s="258"/>
    </row>
    <row r="53" ht="11.25">
      <c r="D53" s="258"/>
    </row>
    <row r="54" ht="11.25">
      <c r="D54" s="258"/>
    </row>
    <row r="55" ht="11.25">
      <c r="D55" s="258"/>
    </row>
    <row r="56" ht="11.25">
      <c r="D56" s="258"/>
    </row>
    <row r="57" ht="11.25">
      <c r="D57" s="258"/>
    </row>
    <row r="58" ht="11.25">
      <c r="D58" s="258"/>
    </row>
    <row r="59" ht="11.25">
      <c r="D59" s="258"/>
    </row>
    <row r="60" ht="11.25">
      <c r="D60" s="258"/>
    </row>
    <row r="61" ht="11.25">
      <c r="D61" s="258"/>
    </row>
    <row r="62" ht="11.25">
      <c r="D62" s="258"/>
    </row>
    <row r="63" ht="11.25">
      <c r="D63" s="258"/>
    </row>
    <row r="64" ht="11.25">
      <c r="D64" s="258"/>
    </row>
    <row r="65" ht="11.25">
      <c r="D65" s="258"/>
    </row>
    <row r="66" ht="11.25">
      <c r="D66" s="258"/>
    </row>
  </sheetData>
  <printOptions/>
  <pageMargins left="0.7875" right="0.7875" top="0.7875" bottom="1.025" header="0.5118055555555556" footer="0.7875"/>
  <pageSetup firstPageNumber="135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epalus</cp:lastModifiedBy>
  <cp:lastPrinted>2014-08-28T11:32:24Z</cp:lastPrinted>
  <dcterms:created xsi:type="dcterms:W3CDTF">2007-03-12T07:12:05Z</dcterms:created>
  <dcterms:modified xsi:type="dcterms:W3CDTF">2014-08-28T11:39:08Z</dcterms:modified>
  <cp:category/>
  <cp:version/>
  <cp:contentType/>
  <cp:contentStatus/>
  <cp:revision>38</cp:revision>
</cp:coreProperties>
</file>